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Napojení na stávající..." sheetId="2" r:id="rId2"/>
    <sheet name="B - Bezvýkopová pokládka ..." sheetId="3" r:id="rId3"/>
    <sheet name="C - VRN" sheetId="4" r:id="rId4"/>
    <sheet name="Pokyny pro vyplnění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'A - Napojení na stávající...'!$C$86:$L$142</definedName>
    <definedName name="_xlnm.Print_Area" localSheetId="1">'A - Napojení na stávající...'!$C$4:$K$43,'A - Napojení na stávající...'!$C$49:$K$66,'A - Napojení na stávající...'!$C$72:$L$142</definedName>
    <definedName name="_xlnm.Print_Titles" localSheetId="1">'A - Napojení na stávající...'!$86:$86</definedName>
    <definedName name="_xlnm._FilterDatabase" localSheetId="2" hidden="1">'B - Bezvýkopová pokládka ...'!$C$86:$L$153</definedName>
    <definedName name="_xlnm.Print_Area" localSheetId="2">'B - Bezvýkopová pokládka ...'!$C$4:$K$43,'B - Bezvýkopová pokládka ...'!$C$49:$K$66,'B - Bezvýkopová pokládka ...'!$C$72:$L$153</definedName>
    <definedName name="_xlnm.Print_Titles" localSheetId="2">'B - Bezvýkopová pokládka ...'!$86:$86</definedName>
    <definedName name="_xlnm._FilterDatabase" localSheetId="3" hidden="1">'C - VRN'!$C$86:$L$107</definedName>
    <definedName name="_xlnm.Print_Area" localSheetId="3">'C - VRN'!$C$4:$K$43,'C - VRN'!$C$49:$K$66,'C - VRN'!$C$72:$L$107</definedName>
    <definedName name="_xlnm.Print_Titles" localSheetId="3">'C - VRN'!$86:$86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K41"/>
  <c r="K40"/>
  <c i="1" r="BA58"/>
  <c i="4" r="K39"/>
  <c i="1" r="AZ58"/>
  <c i="4" r="BI106"/>
  <c r="BH106"/>
  <c r="BG106"/>
  <c r="BF106"/>
  <c r="X106"/>
  <c r="V106"/>
  <c r="T106"/>
  <c r="P106"/>
  <c r="BI104"/>
  <c r="BH104"/>
  <c r="BG104"/>
  <c r="BF104"/>
  <c r="X104"/>
  <c r="V104"/>
  <c r="T104"/>
  <c r="P104"/>
  <c r="BI102"/>
  <c r="BH102"/>
  <c r="BG102"/>
  <c r="BF102"/>
  <c r="X102"/>
  <c r="V102"/>
  <c r="T102"/>
  <c r="P102"/>
  <c r="BI100"/>
  <c r="BH100"/>
  <c r="BG100"/>
  <c r="BF100"/>
  <c r="X100"/>
  <c r="V100"/>
  <c r="T100"/>
  <c r="P100"/>
  <c r="BI98"/>
  <c r="BH98"/>
  <c r="BG98"/>
  <c r="BF98"/>
  <c r="X98"/>
  <c r="V98"/>
  <c r="T98"/>
  <c r="P98"/>
  <c r="BI96"/>
  <c r="BH96"/>
  <c r="BG96"/>
  <c r="BF96"/>
  <c r="X96"/>
  <c r="V96"/>
  <c r="T96"/>
  <c r="P96"/>
  <c r="BI94"/>
  <c r="BH94"/>
  <c r="BG94"/>
  <c r="BF94"/>
  <c r="X94"/>
  <c r="V94"/>
  <c r="T94"/>
  <c r="P94"/>
  <c r="BI92"/>
  <c r="BH92"/>
  <c r="BG92"/>
  <c r="BF92"/>
  <c r="X92"/>
  <c r="V92"/>
  <c r="T92"/>
  <c r="P92"/>
  <c r="BI90"/>
  <c r="BH90"/>
  <c r="BG90"/>
  <c r="BF90"/>
  <c r="X90"/>
  <c r="V90"/>
  <c r="T90"/>
  <c r="P90"/>
  <c r="BI88"/>
  <c r="BH88"/>
  <c r="BG88"/>
  <c r="BF88"/>
  <c r="X88"/>
  <c r="V88"/>
  <c r="T88"/>
  <c r="P88"/>
  <c r="J84"/>
  <c r="J83"/>
  <c r="F83"/>
  <c r="F81"/>
  <c r="E79"/>
  <c r="J61"/>
  <c r="J60"/>
  <c r="F60"/>
  <c r="F58"/>
  <c r="E56"/>
  <c r="J20"/>
  <c r="E20"/>
  <c r="F84"/>
  <c r="J19"/>
  <c r="J14"/>
  <c r="J81"/>
  <c r="E7"/>
  <c r="E52"/>
  <c i="3" r="K41"/>
  <c r="K40"/>
  <c i="1" r="BA57"/>
  <c i="3" r="K39"/>
  <c i="1" r="AZ57"/>
  <c i="3" r="BI152"/>
  <c r="BH152"/>
  <c r="BG152"/>
  <c r="BF152"/>
  <c r="X152"/>
  <c r="V152"/>
  <c r="T152"/>
  <c r="P152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6"/>
  <c r="BH146"/>
  <c r="BG146"/>
  <c r="BF146"/>
  <c r="X146"/>
  <c r="V146"/>
  <c r="T146"/>
  <c r="P146"/>
  <c r="BI144"/>
  <c r="BH144"/>
  <c r="BG144"/>
  <c r="BF144"/>
  <c r="X144"/>
  <c r="V144"/>
  <c r="T144"/>
  <c r="P144"/>
  <c r="BI142"/>
  <c r="BH142"/>
  <c r="BG142"/>
  <c r="BF142"/>
  <c r="X142"/>
  <c r="V142"/>
  <c r="T142"/>
  <c r="P142"/>
  <c r="BI139"/>
  <c r="BH139"/>
  <c r="BG139"/>
  <c r="BF139"/>
  <c r="X139"/>
  <c r="V139"/>
  <c r="T139"/>
  <c r="P139"/>
  <c r="BI135"/>
  <c r="BH135"/>
  <c r="BG135"/>
  <c r="BF135"/>
  <c r="X135"/>
  <c r="V135"/>
  <c r="T135"/>
  <c r="P135"/>
  <c r="BI132"/>
  <c r="BH132"/>
  <c r="BG132"/>
  <c r="BF132"/>
  <c r="X132"/>
  <c r="V132"/>
  <c r="T132"/>
  <c r="P132"/>
  <c r="BI128"/>
  <c r="BH128"/>
  <c r="BG128"/>
  <c r="BF128"/>
  <c r="X128"/>
  <c r="V128"/>
  <c r="T128"/>
  <c r="P128"/>
  <c r="BI126"/>
  <c r="BH126"/>
  <c r="BG126"/>
  <c r="BF126"/>
  <c r="X126"/>
  <c r="V126"/>
  <c r="T126"/>
  <c r="P126"/>
  <c r="BI123"/>
  <c r="BH123"/>
  <c r="BG123"/>
  <c r="BF123"/>
  <c r="X123"/>
  <c r="V123"/>
  <c r="T123"/>
  <c r="P123"/>
  <c r="BI120"/>
  <c r="BH120"/>
  <c r="BG120"/>
  <c r="BF120"/>
  <c r="X120"/>
  <c r="V120"/>
  <c r="T120"/>
  <c r="P120"/>
  <c r="BI117"/>
  <c r="BH117"/>
  <c r="BG117"/>
  <c r="BF117"/>
  <c r="X117"/>
  <c r="V117"/>
  <c r="T117"/>
  <c r="P117"/>
  <c r="BI114"/>
  <c r="BH114"/>
  <c r="BG114"/>
  <c r="BF114"/>
  <c r="X114"/>
  <c r="V114"/>
  <c r="T114"/>
  <c r="P114"/>
  <c r="BI111"/>
  <c r="BH111"/>
  <c r="BG111"/>
  <c r="BF111"/>
  <c r="X111"/>
  <c r="V111"/>
  <c r="T111"/>
  <c r="P111"/>
  <c r="BI108"/>
  <c r="BH108"/>
  <c r="BG108"/>
  <c r="BF108"/>
  <c r="X108"/>
  <c r="V108"/>
  <c r="T108"/>
  <c r="P108"/>
  <c r="BI105"/>
  <c r="BH105"/>
  <c r="BG105"/>
  <c r="BF105"/>
  <c r="X105"/>
  <c r="V105"/>
  <c r="T105"/>
  <c r="P105"/>
  <c r="BI102"/>
  <c r="BH102"/>
  <c r="BG102"/>
  <c r="BF102"/>
  <c r="X102"/>
  <c r="V102"/>
  <c r="T102"/>
  <c r="P102"/>
  <c r="BI100"/>
  <c r="BH100"/>
  <c r="BG100"/>
  <c r="BF100"/>
  <c r="X100"/>
  <c r="V100"/>
  <c r="T100"/>
  <c r="P100"/>
  <c r="BI98"/>
  <c r="BH98"/>
  <c r="BG98"/>
  <c r="BF98"/>
  <c r="X98"/>
  <c r="V98"/>
  <c r="T98"/>
  <c r="P98"/>
  <c r="BI96"/>
  <c r="BH96"/>
  <c r="BG96"/>
  <c r="BF96"/>
  <c r="X96"/>
  <c r="V96"/>
  <c r="T96"/>
  <c r="P96"/>
  <c r="BI94"/>
  <c r="BH94"/>
  <c r="BG94"/>
  <c r="BF94"/>
  <c r="X94"/>
  <c r="V94"/>
  <c r="T94"/>
  <c r="P94"/>
  <c r="BI90"/>
  <c r="BH90"/>
  <c r="BG90"/>
  <c r="BF90"/>
  <c r="X90"/>
  <c r="V90"/>
  <c r="T90"/>
  <c r="P90"/>
  <c r="BI88"/>
  <c r="BH88"/>
  <c r="BG88"/>
  <c r="BF88"/>
  <c r="X88"/>
  <c r="V88"/>
  <c r="T88"/>
  <c r="P88"/>
  <c r="J84"/>
  <c r="J83"/>
  <c r="F83"/>
  <c r="F81"/>
  <c r="E79"/>
  <c r="J61"/>
  <c r="J60"/>
  <c r="F60"/>
  <c r="F58"/>
  <c r="E56"/>
  <c r="J20"/>
  <c r="E20"/>
  <c r="F61"/>
  <c r="J19"/>
  <c r="J14"/>
  <c r="J58"/>
  <c r="E7"/>
  <c r="E75"/>
  <c i="2" r="K41"/>
  <c r="K40"/>
  <c i="1" r="BA56"/>
  <c i="2" r="K39"/>
  <c i="1" r="AZ56"/>
  <c i="2" r="BI141"/>
  <c r="BH141"/>
  <c r="BG141"/>
  <c r="BF141"/>
  <c r="X141"/>
  <c r="V141"/>
  <c r="T141"/>
  <c r="P141"/>
  <c r="BI139"/>
  <c r="BH139"/>
  <c r="BG139"/>
  <c r="BF139"/>
  <c r="X139"/>
  <c r="V139"/>
  <c r="T139"/>
  <c r="P139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8"/>
  <c r="BH128"/>
  <c r="BG128"/>
  <c r="BF128"/>
  <c r="X128"/>
  <c r="V128"/>
  <c r="T128"/>
  <c r="P128"/>
  <c r="BI125"/>
  <c r="BH125"/>
  <c r="BG125"/>
  <c r="BF125"/>
  <c r="X125"/>
  <c r="V125"/>
  <c r="T125"/>
  <c r="P125"/>
  <c r="BI122"/>
  <c r="BH122"/>
  <c r="BG122"/>
  <c r="BF122"/>
  <c r="X122"/>
  <c r="V122"/>
  <c r="T122"/>
  <c r="P122"/>
  <c r="BI119"/>
  <c r="BH119"/>
  <c r="BG119"/>
  <c r="BF119"/>
  <c r="X119"/>
  <c r="V119"/>
  <c r="T119"/>
  <c r="P119"/>
  <c r="BI116"/>
  <c r="BH116"/>
  <c r="BG116"/>
  <c r="BF116"/>
  <c r="X116"/>
  <c r="V116"/>
  <c r="T116"/>
  <c r="P116"/>
  <c r="BI113"/>
  <c r="BH113"/>
  <c r="BG113"/>
  <c r="BF113"/>
  <c r="X113"/>
  <c r="V113"/>
  <c r="T113"/>
  <c r="P113"/>
  <c r="BI110"/>
  <c r="BH110"/>
  <c r="BG110"/>
  <c r="BF110"/>
  <c r="X110"/>
  <c r="V110"/>
  <c r="T110"/>
  <c r="P110"/>
  <c r="BI108"/>
  <c r="BH108"/>
  <c r="BG108"/>
  <c r="BF108"/>
  <c r="X108"/>
  <c r="V108"/>
  <c r="T108"/>
  <c r="P108"/>
  <c r="BI105"/>
  <c r="BH105"/>
  <c r="BG105"/>
  <c r="BF105"/>
  <c r="X105"/>
  <c r="V105"/>
  <c r="T105"/>
  <c r="P105"/>
  <c r="BI102"/>
  <c r="BH102"/>
  <c r="BG102"/>
  <c r="BF102"/>
  <c r="X102"/>
  <c r="V102"/>
  <c r="T102"/>
  <c r="P102"/>
  <c r="BI99"/>
  <c r="BH99"/>
  <c r="BG99"/>
  <c r="BF99"/>
  <c r="X99"/>
  <c r="V99"/>
  <c r="T99"/>
  <c r="P99"/>
  <c r="BI96"/>
  <c r="BH96"/>
  <c r="BG96"/>
  <c r="BF96"/>
  <c r="X96"/>
  <c r="V96"/>
  <c r="T96"/>
  <c r="P96"/>
  <c r="BI93"/>
  <c r="BH93"/>
  <c r="BG93"/>
  <c r="BF93"/>
  <c r="X93"/>
  <c r="V93"/>
  <c r="T93"/>
  <c r="P93"/>
  <c r="BI90"/>
  <c r="BH90"/>
  <c r="BG90"/>
  <c r="BF90"/>
  <c r="X90"/>
  <c r="V90"/>
  <c r="T90"/>
  <c r="P90"/>
  <c r="BI88"/>
  <c r="BH88"/>
  <c r="BG88"/>
  <c r="BF88"/>
  <c r="X88"/>
  <c r="V88"/>
  <c r="T88"/>
  <c r="P88"/>
  <c r="J84"/>
  <c r="J83"/>
  <c r="F83"/>
  <c r="F81"/>
  <c r="E79"/>
  <c r="J61"/>
  <c r="J60"/>
  <c r="F60"/>
  <c r="F58"/>
  <c r="E56"/>
  <c r="J20"/>
  <c r="E20"/>
  <c r="F84"/>
  <c r="J19"/>
  <c r="J14"/>
  <c r="J58"/>
  <c r="E7"/>
  <c r="E75"/>
  <c i="1" r="L50"/>
  <c r="AM50"/>
  <c r="AM49"/>
  <c r="L49"/>
  <c r="AM47"/>
  <c r="L47"/>
  <c r="L45"/>
  <c r="L44"/>
  <c i="2" r="Q99"/>
  <c r="Q139"/>
  <c r="R105"/>
  <c r="R139"/>
  <c r="BK128"/>
  <c i="3" r="R88"/>
  <c r="R105"/>
  <c r="Q123"/>
  <c r="BK152"/>
  <c r="K126"/>
  <c r="BE126"/>
  <c i="4" r="R92"/>
  <c i="2" r="R122"/>
  <c r="BK131"/>
  <c r="BK108"/>
  <c r="BK90"/>
  <c i="3" r="Q108"/>
  <c r="Q142"/>
  <c r="R123"/>
  <c r="Q88"/>
  <c r="R120"/>
  <c r="K150"/>
  <c r="BE150"/>
  <c r="K100"/>
  <c r="BE100"/>
  <c r="BK111"/>
  <c r="BK135"/>
  <c i="4" r="Q106"/>
  <c r="R94"/>
  <c r="BK94"/>
  <c i="2" r="R133"/>
  <c i="1" r="AU55"/>
  <c i="3" r="Q128"/>
  <c r="R117"/>
  <c r="K144"/>
  <c r="BE144"/>
  <c r="BK132"/>
  <c i="4" r="R102"/>
  <c i="2" r="Q108"/>
  <c r="R119"/>
  <c r="R116"/>
  <c r="R93"/>
  <c r="BK139"/>
  <c r="BK99"/>
  <c i="3" r="Q126"/>
  <c r="R150"/>
  <c r="K120"/>
  <c r="BE120"/>
  <c i="4" r="Q96"/>
  <c i="2" r="Q128"/>
  <c r="Q131"/>
  <c r="Q122"/>
  <c r="R128"/>
  <c r="BK113"/>
  <c i="3" r="Q120"/>
  <c r="R142"/>
  <c r="Q94"/>
  <c r="BK90"/>
  <c i="4" r="R88"/>
  <c r="BK92"/>
  <c i="2" r="R88"/>
  <c r="K119"/>
  <c r="BE119"/>
  <c i="3" r="R148"/>
  <c r="R98"/>
  <c r="R132"/>
  <c r="Q102"/>
  <c r="Q152"/>
  <c r="R94"/>
  <c r="BK128"/>
  <c r="BK142"/>
  <c r="BK94"/>
  <c i="4" r="Q94"/>
  <c r="Q104"/>
  <c r="BK98"/>
  <c r="BK90"/>
  <c i="2" r="Q133"/>
  <c r="R108"/>
  <c r="Q141"/>
  <c r="Q90"/>
  <c r="BK110"/>
  <c r="K88"/>
  <c r="BE88"/>
  <c i="3" r="R90"/>
  <c r="Q90"/>
  <c r="BK139"/>
  <c i="4" r="R98"/>
  <c i="2" r="Q137"/>
  <c r="R141"/>
  <c r="R125"/>
  <c r="R137"/>
  <c r="R102"/>
  <c r="BK116"/>
  <c i="3" r="Q148"/>
  <c r="R108"/>
  <c r="Q105"/>
  <c r="BK108"/>
  <c i="4" r="Q102"/>
  <c i="2" r="Q88"/>
  <c r="R96"/>
  <c r="BK141"/>
  <c i="3" r="R144"/>
  <c r="R152"/>
  <c r="BK114"/>
  <c i="4" r="Q100"/>
  <c r="K88"/>
  <c r="BE88"/>
  <c i="2" r="BK122"/>
  <c r="BK96"/>
  <c i="3" r="R135"/>
  <c r="Q150"/>
  <c r="Q111"/>
  <c r="R139"/>
  <c r="Q114"/>
  <c r="BK96"/>
  <c r="K98"/>
  <c r="BE98"/>
  <c i="4" r="R90"/>
  <c r="Q90"/>
  <c r="BK96"/>
  <c i="2" r="Q93"/>
  <c r="Q119"/>
  <c r="Q135"/>
  <c r="K125"/>
  <c r="BE125"/>
  <c i="3" r="Q144"/>
  <c r="Q146"/>
  <c r="BK102"/>
  <c i="4" r="Q98"/>
  <c r="Q88"/>
  <c i="2" r="R90"/>
  <c r="R110"/>
  <c r="K133"/>
  <c r="BE133"/>
  <c i="3" r="R102"/>
  <c r="R128"/>
  <c r="K88"/>
  <c r="BE88"/>
  <c i="4" r="R96"/>
  <c i="2" r="R135"/>
  <c r="R113"/>
  <c r="Q113"/>
  <c r="Q96"/>
  <c r="BK105"/>
  <c i="3" r="Q135"/>
  <c r="Q96"/>
  <c r="K123"/>
  <c r="BE123"/>
  <c i="4" r="Q92"/>
  <c r="BK100"/>
  <c i="2" r="K137"/>
  <c r="BE137"/>
  <c r="K102"/>
  <c r="BE102"/>
  <c i="3" r="Q139"/>
  <c r="R146"/>
  <c r="Q117"/>
  <c r="R96"/>
  <c r="Q132"/>
  <c r="K108"/>
  <c r="BK146"/>
  <c r="BK148"/>
  <c i="4" r="R104"/>
  <c r="R100"/>
  <c r="K104"/>
  <c r="BE104"/>
  <c r="BK106"/>
  <c i="2" r="Q116"/>
  <c r="R99"/>
  <c r="Q105"/>
  <c r="BK135"/>
  <c r="BK93"/>
  <c i="3" r="R111"/>
  <c r="R114"/>
  <c r="Q100"/>
  <c r="BK117"/>
  <c i="4" r="R106"/>
  <c i="2" r="R131"/>
  <c r="Q110"/>
  <c r="Q102"/>
  <c r="Q125"/>
  <c i="3" r="R126"/>
  <c r="R100"/>
  <c r="Q98"/>
  <c r="K105"/>
  <c r="BE105"/>
  <c i="4" r="BK102"/>
  <c i="2" l="1" r="X87"/>
  <c i="3" r="X87"/>
  <c i="2" r="Q87"/>
  <c r="I65"/>
  <c r="K32"/>
  <c i="1" r="AS56"/>
  <c i="3" r="V87"/>
  <c i="4" r="X87"/>
  <c i="2" r="T87"/>
  <c i="1" r="AW56"/>
  <c i="2" r="R87"/>
  <c r="J65"/>
  <c r="K33"/>
  <c i="1" r="AT56"/>
  <c i="3" r="T87"/>
  <c i="1" r="AW57"/>
  <c i="3" r="R87"/>
  <c r="J65"/>
  <c r="K33"/>
  <c i="1" r="AT57"/>
  <c i="4" r="T87"/>
  <c i="1" r="AW58"/>
  <c i="4" r="V87"/>
  <c r="Q87"/>
  <c r="I65"/>
  <c r="K32"/>
  <c i="1" r="AS58"/>
  <c i="2" r="V87"/>
  <c i="3" r="Q87"/>
  <c r="I65"/>
  <c r="K32"/>
  <c i="1" r="AS57"/>
  <c i="4" r="R87"/>
  <c r="J65"/>
  <c r="K33"/>
  <c i="1" r="AT58"/>
  <c i="4" r="E75"/>
  <c r="J58"/>
  <c r="F61"/>
  <c i="3" r="F84"/>
  <c r="BE108"/>
  <c r="E52"/>
  <c r="J81"/>
  <c i="2" r="E52"/>
  <c r="J81"/>
  <c r="F61"/>
  <c i="1" r="AU54"/>
  <c i="2" r="K113"/>
  <c r="BE113"/>
  <c i="3" r="BK105"/>
  <c r="K142"/>
  <c r="BE142"/>
  <c r="K152"/>
  <c r="BE152"/>
  <c r="K146"/>
  <c r="BE146"/>
  <c r="BK88"/>
  <c r="K111"/>
  <c r="BE111"/>
  <c r="BK126"/>
  <c r="F38"/>
  <c i="1" r="BC57"/>
  <c i="2" r="F40"/>
  <c i="1" r="BE56"/>
  <c i="3" r="K148"/>
  <c r="BE148"/>
  <c r="K38"/>
  <c i="1" r="AY57"/>
  <c i="3" r="K139"/>
  <c r="BE139"/>
  <c r="K114"/>
  <c r="BE114"/>
  <c i="4" r="F40"/>
  <c i="1" r="BE58"/>
  <c i="2" r="BK88"/>
  <c r="K110"/>
  <c r="BE110"/>
  <c r="K141"/>
  <c r="BE141"/>
  <c r="F39"/>
  <c i="1" r="BD56"/>
  <c i="4" r="K90"/>
  <c r="BE90"/>
  <c r="K94"/>
  <c r="BE94"/>
  <c r="BK104"/>
  <c i="2" r="K38"/>
  <c i="1" r="AY56"/>
  <c i="2" r="BK102"/>
  <c r="K139"/>
  <c r="BE139"/>
  <c r="BK133"/>
  <c r="BK119"/>
  <c r="BK125"/>
  <c r="K128"/>
  <c r="BE128"/>
  <c r="F41"/>
  <c i="1" r="BF56"/>
  <c i="4" r="BK88"/>
  <c r="K100"/>
  <c r="BE100"/>
  <c i="3" r="BK100"/>
  <c i="4" r="K38"/>
  <c i="1" r="AY58"/>
  <c i="2" r="F38"/>
  <c i="1" r="BC56"/>
  <c i="3" r="BK150"/>
  <c i="4" r="F39"/>
  <c i="1" r="BD58"/>
  <c i="4" r="F41"/>
  <c i="1" r="BF58"/>
  <c i="2" r="K108"/>
  <c r="BE108"/>
  <c r="K96"/>
  <c r="BE96"/>
  <c r="K135"/>
  <c r="BE135"/>
  <c r="BK137"/>
  <c r="K122"/>
  <c r="BE122"/>
  <c r="K131"/>
  <c r="BE131"/>
  <c i="3" r="F40"/>
  <c i="1" r="BE57"/>
  <c i="3" r="K132"/>
  <c r="BE132"/>
  <c i="4" r="K92"/>
  <c r="BE92"/>
  <c r="K102"/>
  <c r="BE102"/>
  <c r="K106"/>
  <c r="BE106"/>
  <c i="3" r="BK144"/>
  <c i="4" r="F38"/>
  <c i="1" r="BC58"/>
  <c i="2" r="K90"/>
  <c r="BE90"/>
  <c i="3" r="BK123"/>
  <c r="K96"/>
  <c r="BE96"/>
  <c r="F41"/>
  <c i="1" r="BF57"/>
  <c i="2" r="K105"/>
  <c r="BE105"/>
  <c r="K99"/>
  <c r="BE99"/>
  <c i="3" r="K90"/>
  <c r="BE90"/>
  <c r="K117"/>
  <c r="BE117"/>
  <c r="K135"/>
  <c r="BE135"/>
  <c r="K128"/>
  <c r="BE128"/>
  <c r="BK98"/>
  <c r="BK120"/>
  <c r="K94"/>
  <c r="BE94"/>
  <c r="K102"/>
  <c r="BE102"/>
  <c i="4" r="K98"/>
  <c r="BE98"/>
  <c r="K96"/>
  <c r="BE96"/>
  <c i="2" r="K93"/>
  <c r="BE93"/>
  <c r="K116"/>
  <c r="BE116"/>
  <c i="3" r="F39"/>
  <c i="1" r="BD57"/>
  <c i="2" l="1" r="BK87"/>
  <c r="K87"/>
  <c i="3" r="BK87"/>
  <c r="K87"/>
  <c r="K65"/>
  <c i="4" r="BK87"/>
  <c r="K87"/>
  <c r="K65"/>
  <c i="2" r="F37"/>
  <c i="1" r="BB56"/>
  <c i="2" r="K37"/>
  <c i="1" r="AX56"/>
  <c r="AV56"/>
  <c i="4" r="F37"/>
  <c i="1" r="BB58"/>
  <c r="AT55"/>
  <c r="AT54"/>
  <c r="BE55"/>
  <c r="BE54"/>
  <c r="BA54"/>
  <c r="BF55"/>
  <c r="BF54"/>
  <c r="W33"/>
  <c r="AW55"/>
  <c r="AW54"/>
  <c r="AS55"/>
  <c r="AS54"/>
  <c i="3" r="F37"/>
  <c i="1" r="BB57"/>
  <c r="BD55"/>
  <c r="BD54"/>
  <c r="AZ54"/>
  <c i="2" r="K34"/>
  <c i="1" r="AG56"/>
  <c i="3" r="K37"/>
  <c i="1" r="AX57"/>
  <c r="AV57"/>
  <c i="4" r="K37"/>
  <c i="1" r="AX58"/>
  <c r="AV58"/>
  <c r="BC55"/>
  <c r="BC54"/>
  <c r="AY54"/>
  <c r="AK30"/>
  <c i="2" l="1" r="K65"/>
  <c r="K43"/>
  <c i="1" r="AN56"/>
  <c r="BB55"/>
  <c r="BB54"/>
  <c r="W29"/>
  <c r="AZ55"/>
  <c i="4" r="K34"/>
  <c i="1" r="AG58"/>
  <c r="W30"/>
  <c r="BA55"/>
  <c i="3" r="K34"/>
  <c i="1" r="AG57"/>
  <c r="W32"/>
  <c r="W31"/>
  <c r="AY55"/>
  <c i="4" l="1" r="K43"/>
  <c i="3" r="K43"/>
  <c i="1" r="AN58"/>
  <c r="AN57"/>
  <c r="AX55"/>
  <c r="AV55"/>
  <c r="AX54"/>
  <c r="AK29"/>
  <c r="AG55"/>
  <c r="AG54"/>
  <c r="AK26"/>
  <c l="1" r="AN55"/>
  <c r="AK35"/>
  <c r="AV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<sst xmlns="http://schemas.openxmlformats.org/spreadsheetml/2006/main">
  <si>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</si>
  <si>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</si>
  <si>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</si>
  <si>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</si>
  <si>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</si>
  <si>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</si>
  <si>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{8f1bde77-a7d1-430d-b32f-b6608aa26186}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</si>
  <si>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</si>
  <si>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</si>
  <si>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</si>
  <si>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</si>
  <si>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</si>
  <si>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</si>
  <si>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</si>
  <si>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</si>
  <si>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</si>
  <si>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</si>
  <si>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</si>
  <si>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II/602 kabelovod Jankov</t>
  </si>
  <si>
    <t>KSO:</t>
  </si>
  <si>
    <t/>
  </si>
  <si>
    <t>CC-CZ:</t>
  </si>
  <si>
    <t>Místo:</t>
  </si>
  <si>
    <t>silnice II/602 - Jankov, Opatov</t>
  </si>
  <si>
    <t>Datum:</t>
  </si>
  <si>
    <t>10. 5. 2022</t>
  </si>
  <si>
    <t>Zadavatel:</t>
  </si>
  <si>
    <t>IČ:</t>
  </si>
  <si>
    <t>70890749</t>
  </si>
  <si>
    <t>Kraj Vysočina, Žižkova 1882/57, 58601 Jihlava</t>
  </si>
  <si>
    <t>DIČ:</t>
  </si>
  <si>
    <t>CZ70890749</t>
  </si>
  <si>
    <t>Uchazeč:</t>
  </si>
  <si>
    <t>Vyplň údaj</t>
  </si>
  <si>
    <t>Projektant:</t>
  </si>
  <si>
    <t>ing. Jan Vítů</t>
  </si>
  <si>
    <t>Zpracovatel:</t>
  </si>
  <si>
    <t>28356551</t>
  </si>
  <si>
    <t>deke, s.r.o.</t>
  </si>
  <si>
    <t>CZ28356551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</si>
  <si>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</si>
  <si>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</si>
  <si>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</si>
  <si>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</si>
  <si>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</si>
  <si>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</si>
  <si>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</si>
  <si>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</si>
  <si>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</si>
  <si>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</si>
  <si>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</si>
  <si>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</si>
  <si>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</si>
  <si>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</si>
  <si>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</si>
  <si>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</si>
  <si>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</si>
  <si>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</si>
  <si>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</si>
  <si>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</si>
  <si>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</si>
  <si>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</si>
  <si>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</si>
  <si>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</si>
  <si>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</si>
  <si>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</si>
  <si>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</si>
  <si>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</si>
  <si>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</si>
  <si>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</si>
  <si>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</si>
  <si>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</si>
  <si>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</si>
  <si>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</si>
  <si>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</si>
  <si>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</si>
  <si>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</si>
  <si>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</si>
  <si>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</si>
  <si>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</si>
  <si>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</si>
  <si>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</si>
  <si>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Bezvýkopová pokládka HDPE trubek do krajnice silnice II/602 - Opatov, Jankov</t>
  </si>
  <si>
    <t>ING</t>
  </si>
  <si>
    <t>{400474b6-2a8a-4a7e-89d9-1c6970c30af2}</t>
  </si>
  <si>
    <t>2</t>
  </si>
  <si>
    <t>/</t>
  </si>
  <si>
    <t>A</t>
  </si>
  <si>
    <t>Napojení na stávající trasy HDPE vč. uložení 4x OKOS na trase</t>
  </si>
  <si>
    <t>Soupis</t>
  </si>
  <si>
    <t>{b93a0b4a-0546-4070-8cc6-65b732292e02}</t>
  </si>
  <si>
    <t>B</t>
  </si>
  <si>
    <t>Bezvýkopová pokládka HDPE trubek v krajnici vč. protlaku pod silnicí</t>
  </si>
  <si>
    <t>{b66931d6-3124-4995-a62b-992e4c616ce9}</t>
  </si>
  <si>
    <t>C</t>
  </si>
  <si>
    <t>VRN</t>
  </si>
  <si>
    <t>{df329ec1-4c15-4d0f-9835-46e0afdac93b}</t>
  </si>
  <si>
    <t>KRYCÍ LIST SOUPISU PRACÍ</t>
  </si>
  <si>
    <t>Objekt:</t>
  </si>
  <si>
    <t>1 - Bezvýkopová pokládka HDPE trubek do krajnice silnice II/602 - Opatov, Jankov</t>
  </si>
  <si>
    <t>Soupis:</t>
  </si>
  <si>
    <t>A - Napojení na stávající trasy HDPE vč. uložení 4x OKOS na trase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</si>
  <si>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</si>
  <si>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</si>
  <si>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</si>
  <si>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</si>
  <si>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</si>
  <si>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</si>
  <si>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</si>
  <si>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</si>
  <si>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</si>
  <si>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</si>
  <si>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</si>
  <si>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</si>
  <si>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</si>
  <si>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</si>
  <si>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</si>
  <si>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</si>
  <si>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</si>
  <si>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</si>
  <si>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</si>
  <si>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</si>
  <si>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</si>
  <si>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</si>
  <si>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</si>
  <si>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</si>
  <si>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</si>
  <si>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</si>
  <si>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460010022 R</t>
  </si>
  <si>
    <t>Vytýčení trasy HDPE trubek stávající</t>
  </si>
  <si>
    <t>64</t>
  </si>
  <si>
    <t>ROZPOCET</t>
  </si>
  <si>
    <t>-1593156592</t>
  </si>
  <si>
    <t>PP</t>
  </si>
  <si>
    <t>460101123</t>
  </si>
  <si>
    <t>Odkop zeminy při elektromontážích strojně v hornině tř II skupiny 4 v omezeném prostoru</t>
  </si>
  <si>
    <t>m3</t>
  </si>
  <si>
    <t>CS ÚRS 2022 01</t>
  </si>
  <si>
    <t>1517698928</t>
  </si>
  <si>
    <t>Odkop zeminy strojně s přemístěním výkopku do vzdálenosti 3 m od okraje jámy nebo s naložením na dopravní prostředek v omezeném prostoru v hornině třídy těžitelnosti II skupiny 4</t>
  </si>
  <si>
    <t>Online PSC</t>
  </si>
  <si>
    <t>https://podminky.urs.cz/item/CS_URS_2022_01/460101123</t>
  </si>
  <si>
    <t>3</t>
  </si>
  <si>
    <t>460131114</t>
  </si>
  <si>
    <t>Hloubení nezapažených jam při elektromontážích ručně v hornině tř II skupiny 4</t>
  </si>
  <si>
    <t>401494144</t>
  </si>
  <si>
    <t>Hloubení nezapažených jam ručně včetně urovnání dna s přemístěním výkopku do vzdálenosti 3 m od okraje jámy nebo s naložením na dopravní prostředek v hornině třídy těžitelnosti II skupiny 4</t>
  </si>
  <si>
    <t>https://podminky.urs.cz/item/CS_URS_2022_01/460131114</t>
  </si>
  <si>
    <t>4</t>
  </si>
  <si>
    <t>460181153</t>
  </si>
  <si>
    <t>Hloubení kabelových nezapažených rýh strojně š 35 cm hl 60 cm v hornině tř II skupiny 4 v omezeném prostoru</t>
  </si>
  <si>
    <t>m</t>
  </si>
  <si>
    <t>634956079</t>
  </si>
  <si>
    <t>Hloubení nezapažených kabelových rýh strojně v omezeném prostoru včetně urovnání dna s přemístěním výkopku do vzdálenosti 3 m od okraje jámy nebo s naložením na dopravní prostředek šířky 35 cm hloubky 60 cm v hornině třídy těžitelnosti II skupiny 4</t>
  </si>
  <si>
    <t>https://podminky.urs.cz/item/CS_URS_2022_01/460181153</t>
  </si>
  <si>
    <t>5</t>
  </si>
  <si>
    <t>460841113</t>
  </si>
  <si>
    <t>Osazení kabelové komory z dílu HDPE plochy do 1 m2 hl přes 0,7 do 1,0 m pro běžné zatížení</t>
  </si>
  <si>
    <t>kus</t>
  </si>
  <si>
    <t>-1739455343</t>
  </si>
  <si>
    <t>Osazení kabelové komory z plastů pro běžné zatížení komorového dílu z polyetylénu HDPE půdorysné plochy do 1,0 m2, světlé hloubky přes 0,7 do 1,0 m</t>
  </si>
  <si>
    <t>https://podminky.urs.cz/item/CS_URS_2022_01/460841113</t>
  </si>
  <si>
    <t>6</t>
  </si>
  <si>
    <t>220182021</t>
  </si>
  <si>
    <t>Uložení trubky HDPE do výkopu včetně fixace</t>
  </si>
  <si>
    <t>1781277222</t>
  </si>
  <si>
    <t>https://podminky.urs.cz/item/CS_URS_2022_01/220182021</t>
  </si>
  <si>
    <t>7</t>
  </si>
  <si>
    <t>220182026</t>
  </si>
  <si>
    <t>Montáž spojky bez svařování na HDPE trubce rovné nebo redukční</t>
  </si>
  <si>
    <t>1568851256</t>
  </si>
  <si>
    <t>https://podminky.urs.cz/item/CS_URS_2022_01/220182026</t>
  </si>
  <si>
    <t>8</t>
  </si>
  <si>
    <t>220182026 R</t>
  </si>
  <si>
    <t>Montáž spojky bez svařování na HDPE trubce rovné nebo redukční 12 mm</t>
  </si>
  <si>
    <t>-807190966</t>
  </si>
  <si>
    <t>9</t>
  </si>
  <si>
    <t>220182027</t>
  </si>
  <si>
    <t>Montáž koncovky nebo záslepky bez svařování na HDPE trubku</t>
  </si>
  <si>
    <t>211038782</t>
  </si>
  <si>
    <t>https://podminky.urs.cz/item/CS_URS_2022_01/220182027</t>
  </si>
  <si>
    <t>10</t>
  </si>
  <si>
    <t>220182024</t>
  </si>
  <si>
    <t>Označení OKOS zaměřovacím markerem</t>
  </si>
  <si>
    <t>1391675536</t>
  </si>
  <si>
    <t>Označení optického kabelu nebo spojky HDPE trubky zaměřovacím markrem / dvojicí magnetů</t>
  </si>
  <si>
    <t>https://podminky.urs.cz/item/CS_URS_2022_01/220182024</t>
  </si>
  <si>
    <t>11</t>
  </si>
  <si>
    <t>460391124</t>
  </si>
  <si>
    <t>Zásyp jam při elektromontážích ručně se zhutněním z hornin třídy II skupiny 4</t>
  </si>
  <si>
    <t>-456848647</t>
  </si>
  <si>
    <t>Zásyp jam ručně s uložením výkopku ve vrstvách a úpravou povrchu s přemístění sypaniny ze vzdálenosti do 10 m se zhutněním z horniny třídy těžitelnosti II skupiny 4</t>
  </si>
  <si>
    <t>https://podminky.urs.cz/item/CS_URS_2022_01/460391124</t>
  </si>
  <si>
    <t>12</t>
  </si>
  <si>
    <t>460671112</t>
  </si>
  <si>
    <t>Výstražná fólie pro krytí kabelů šířky 25 cm</t>
  </si>
  <si>
    <t>1140145127</t>
  </si>
  <si>
    <t>Výstražná fólie z PVC pro krytí kabelů včetně vyrovnání povrchu rýhy, rozvinutí a uložení fólie šířky do 25 cm</t>
  </si>
  <si>
    <t>https://podminky.urs.cz/item/CS_URS_2022_01/460671112</t>
  </si>
  <si>
    <t>13</t>
  </si>
  <si>
    <t>460461163</t>
  </si>
  <si>
    <t>Zásyp kabelových rýh strojně se zhutněním š 35 cm hl 60 cm v hornině tř II skupiny 4 v omezeném prostoru</t>
  </si>
  <si>
    <t>568069448</t>
  </si>
  <si>
    <t>Zásyp kabelových rýh strojně v omezeném prostoru s přemístěním sypaniny ze vzdálenosti do 10 m, s uložením výkopku ve vrstvách včetně zhutnění a urovnání povrchu šířky 35 cm hloubky 60 cm v hornině třídy těžitelnosti II skupiny 4</t>
  </si>
  <si>
    <t>https://podminky.urs.cz/item/CS_URS_2022_01/460461163</t>
  </si>
  <si>
    <t>14</t>
  </si>
  <si>
    <t>460411223</t>
  </si>
  <si>
    <t>Zásyp jam při elektromontážích strojně včetně zhutnění v hornině tř II skupiny 4 v omezeném prostoru</t>
  </si>
  <si>
    <t>607416664</t>
  </si>
  <si>
    <t>Zásyp jam strojně s uložením výkopku ve vrstvách a urovnáním povrchu s přemístění sypaniny ze vzdálenosti do 10 m v omezeném prostoru se zhutněním z horniny třídy těžitelnosti II skupiny 4</t>
  </si>
  <si>
    <t>https://podminky.urs.cz/item/CS_URS_2022_01/460411223</t>
  </si>
  <si>
    <t>460541122</t>
  </si>
  <si>
    <t>Úprava pláně při elektromontážích strojně v hornině třídy těžitelnosti II skupiny 4 a 5 se zhutněním</t>
  </si>
  <si>
    <t>m2</t>
  </si>
  <si>
    <t>34034316</t>
  </si>
  <si>
    <t>Úprava pláně strojně v hornině třídy těžitelnosti II skupiny 4 a 5 se zhutněním</t>
  </si>
  <si>
    <t>https://podminky.urs.cz/item/CS_URS_2022_01/460541122</t>
  </si>
  <si>
    <t>16</t>
  </si>
  <si>
    <t>M</t>
  </si>
  <si>
    <t>R1</t>
  </si>
  <si>
    <t xml:space="preserve">Plastový box  (ochranný kryt optických spojek- OKOS ) 1000x800x300 s víkem</t>
  </si>
  <si>
    <t>256</t>
  </si>
  <si>
    <t>1051143269</t>
  </si>
  <si>
    <t>17</t>
  </si>
  <si>
    <t>R2</t>
  </si>
  <si>
    <t>Spojka HDPE 40 mm</t>
  </si>
  <si>
    <t>157012701</t>
  </si>
  <si>
    <t>18</t>
  </si>
  <si>
    <t>R3</t>
  </si>
  <si>
    <t>Spojka HDPE 12 mm</t>
  </si>
  <si>
    <t>-2075985885</t>
  </si>
  <si>
    <t>19</t>
  </si>
  <si>
    <t>R4</t>
  </si>
  <si>
    <t>Tlakutěsná zátka HDPE 12 mm</t>
  </si>
  <si>
    <t>-497636422</t>
  </si>
  <si>
    <t>20</t>
  </si>
  <si>
    <t>R5</t>
  </si>
  <si>
    <t>Zemní označovač - marker, pro telekom sítě, volant</t>
  </si>
  <si>
    <t>1684938179</t>
  </si>
  <si>
    <t>R6</t>
  </si>
  <si>
    <t>Výstražná fólie oranžová 250 mm</t>
  </si>
  <si>
    <t>-570058396</t>
  </si>
  <si>
    <t>B - Bezvýkopová pokládka HDPE trubek v krajnici vč. protlaku pod silnicí</t>
  </si>
  <si>
    <t>R01</t>
  </si>
  <si>
    <t>Příprava trasy pokládky před zahájením činnosti</t>
  </si>
  <si>
    <t>-1314178696</t>
  </si>
  <si>
    <t>460091114</t>
  </si>
  <si>
    <t xml:space="preserve">Odkop zeminy při elektromontážích ručně v  hornině tř II skupiny 5</t>
  </si>
  <si>
    <t>1012889600</t>
  </si>
  <si>
    <t>Odkop zeminy ručně s přemístěním výkopku do vzdálenosti 3 m od okraje jámy nebo s naložením na dopravní prostředek v hornině třídy těžitelnosti II skupiny 5</t>
  </si>
  <si>
    <t>https://podminky.urs.cz/item/CS_URS_2022_01/460091114</t>
  </si>
  <si>
    <t>P</t>
  </si>
  <si>
    <t>Poznámka k položce:_x000d_
ruční odkrytí inženýrských sítí - CETIN, GASNET</t>
  </si>
  <si>
    <t>R02</t>
  </si>
  <si>
    <t>Bezvýkopová pokládka HDPE trubek v krajnici včetně položení výstražné fólie a zhutnění materiálu nad trasou</t>
  </si>
  <si>
    <t>1289293155</t>
  </si>
  <si>
    <t>R03</t>
  </si>
  <si>
    <t>Bezvýkopová pokládka HDPE trubek v živičném povrchu včetně položení výstražné fólie a zhutnění materiálu nad trasou</t>
  </si>
  <si>
    <t>59930940</t>
  </si>
  <si>
    <t>R04</t>
  </si>
  <si>
    <t>Obnovení krajnice vibrační deskou bez materiálu (dodá KSÚSV Jihlava)</t>
  </si>
  <si>
    <t>1212166677</t>
  </si>
  <si>
    <t>Obnovení krajnice vibrační deskou bez materiálu</t>
  </si>
  <si>
    <t>R05</t>
  </si>
  <si>
    <t>Obnovení živičného povrch vozovky bez materiálu (dodá KSÚSV Jihlava)</t>
  </si>
  <si>
    <t>-856703158</t>
  </si>
  <si>
    <t>Obnovení živičného povrch vozovky bez materiálu</t>
  </si>
  <si>
    <t>460633113</t>
  </si>
  <si>
    <t>Startovací jáma pro protlak výkop včetně zásypu strojně v hornině tř. těžitelnosti II skupiny 4</t>
  </si>
  <si>
    <t>-1841880976</t>
  </si>
  <si>
    <t>Zemní protlaky zemní práce nutné k provedení protlaku výkop včetně zásypu strojně startovací jáma v hornině třídy těžitelnosti II skupiny 4</t>
  </si>
  <si>
    <t>https://podminky.urs.cz/item/CS_URS_2022_01/460633113</t>
  </si>
  <si>
    <t>460633213</t>
  </si>
  <si>
    <t>Koncová jáma pro protlak výkop včetně zásypu strojně v hornině tř. těžitelnosti II skupiny 4</t>
  </si>
  <si>
    <t>883383806</t>
  </si>
  <si>
    <t>Zemní protlaky zemní práce nutné k provedení protlaku výkop včetně zásypu strojně koncová jáma v hornině třídy těžitelnosti II skupiny 4</t>
  </si>
  <si>
    <t>https://podminky.urs.cz/item/CS_URS_2022_01/460633213</t>
  </si>
  <si>
    <t>460631126</t>
  </si>
  <si>
    <t>Neřízený zemní protlak při elektromontážích v hornině tř. těžitelnosti I a II skupiny 3 a 4 vnějšího průměru přes 110 do 125 mm</t>
  </si>
  <si>
    <t>808578226</t>
  </si>
  <si>
    <t>Zemní protlaky neřízený zemní protlak (krtek) v hornině třídy těžitelnosti I a II skupiny 3 a 4 průměr protlaku přes 110 do 125 mm</t>
  </si>
  <si>
    <t>https://podminky.urs.cz/item/CS_URS_2022_01/460631126</t>
  </si>
  <si>
    <t>220182001</t>
  </si>
  <si>
    <t>Zatažení trubky z PE 110 do otvoru vč. utěsnění PUR</t>
  </si>
  <si>
    <t>1050855283</t>
  </si>
  <si>
    <t>Zatažení trubek do otvoru kabelovodu nebo kolektoru 1 až 3 ks z HDPE</t>
  </si>
  <si>
    <t>https://podminky.urs.cz/item/CS_URS_2022_01/220182001</t>
  </si>
  <si>
    <t>220182002</t>
  </si>
  <si>
    <t>Zatažení ochranné trubky z HDPE 110 mm do chráničky</t>
  </si>
  <si>
    <t>1617363452</t>
  </si>
  <si>
    <t>Zatažení trubek do chráničky 110 mm ochranné z HDPE</t>
  </si>
  <si>
    <t>https://podminky.urs.cz/item/CS_URS_2022_01/220182002</t>
  </si>
  <si>
    <t xml:space="preserve">Označení  protlaku pod vozovkou zaměřovacím markerem</t>
  </si>
  <si>
    <t>839531180</t>
  </si>
  <si>
    <t>460171153</t>
  </si>
  <si>
    <t>Hloubení kabelových nezapažených rýh strojně š 35 cm hl 60 cm v hornině tř II skupiny 4</t>
  </si>
  <si>
    <t>-113942482</t>
  </si>
  <si>
    <t>Hloubení nezapažených kabelových rýh strojně včetně urovnání dna s přemístěním výkopku do vzdálenosti 3 m od okraje jámy nebo s naložením na dopravní prostředek šířky 35 cm hloubky 60 cm v hornině třídy těžitelnosti II skupiny 4</t>
  </si>
  <si>
    <t>https://podminky.urs.cz/item/CS_URS_2022_01/460171153</t>
  </si>
  <si>
    <t>460791114</t>
  </si>
  <si>
    <t>Montáž trubek ochranných plastových uložených volně do rýhy tuhých D přes 90 do 110 mm</t>
  </si>
  <si>
    <t>-956534282</t>
  </si>
  <si>
    <t>Montáž trubek ochranných uložených volně do rýhy plastových tuhých, vnitřního průměru přes 90 do 110 mm</t>
  </si>
  <si>
    <t>https://podminky.urs.cz/item/CS_URS_2022_01/460791114</t>
  </si>
  <si>
    <t>220182002 R</t>
  </si>
  <si>
    <t>Uložení ochranné trubky z HDPE do dělené chráničky 110 mm</t>
  </si>
  <si>
    <t>591910335</t>
  </si>
  <si>
    <t>460391125</t>
  </si>
  <si>
    <t>Zásyp jam při elektromontážích ručně se zhutněním z hornin třídy II skupiny 5 - ruční zásyp odkrytých inženýrských sítí</t>
  </si>
  <si>
    <t>-2003270485</t>
  </si>
  <si>
    <t>Zásyp jam ručně s uložením výkopku ve vrstvách a úpravou povrchu s přemístění sypaniny ze vzdálenosti do 10 m se zhutněním z horniny třídy těžitelnosti II skupiny 5</t>
  </si>
  <si>
    <t>https://podminky.urs.cz/item/CS_URS_2022_01/460391125</t>
  </si>
  <si>
    <t>Poznámka k položce:_x000d_
ruční zásyp odkrytých inženýrských sítí - CETIN, GASNET</t>
  </si>
  <si>
    <t>460451163</t>
  </si>
  <si>
    <t>Zásyp kabelových rýh strojně se zhutněním š 35 cm hl 60 cm z horniny tř II skupiny 4</t>
  </si>
  <si>
    <t>-1475068069</t>
  </si>
  <si>
    <t>Zásyp kabelových rýh strojně s přemístěním sypaniny ze vzdálenosti do 10 m, s uložením výkopku ve vrstvách včetně zhutnění a urovnání povrchu šířky 35 cm hloubky 60 cm z horniny třídy těžitelnosti II skupiny 4</t>
  </si>
  <si>
    <t>https://podminky.urs.cz/item/CS_URS_2022_01/460451163</t>
  </si>
  <si>
    <t>220182025</t>
  </si>
  <si>
    <t>Kontrola průchodnosti trubky pro optický kabel do 2000 m</t>
  </si>
  <si>
    <t>km</t>
  </si>
  <si>
    <t>-620920904</t>
  </si>
  <si>
    <t>Kontrola průchodnosti trubky kalibrace do 2000 m</t>
  </si>
  <si>
    <t>https://podminky.urs.cz/item/CS_URS_2022_01/220182025</t>
  </si>
  <si>
    <t xml:space="preserve">Poznámka k položce:_x000d_
kalibrace sondou průměr 30 mm  a 6 mm</t>
  </si>
  <si>
    <t>220182023</t>
  </si>
  <si>
    <t>Kontrola tlakutěsnosti HDPE trubky od 1 m do 2000 m</t>
  </si>
  <si>
    <t>1334828964</t>
  </si>
  <si>
    <t>https://podminky.urs.cz/item/CS_URS_2022_01/220182023</t>
  </si>
  <si>
    <t>HDPE trubka 40/33 mm modrá, určená pro budoucí záfuk optického kabelu</t>
  </si>
  <si>
    <t>1338583231</t>
  </si>
  <si>
    <t>HDPE trubka 40/33 mm oranžová, určená pro budoucí záfuk optického kabelu</t>
  </si>
  <si>
    <t>962504776</t>
  </si>
  <si>
    <t>22</t>
  </si>
  <si>
    <t>Svazek HDPE trubek 7x 12/8 mm různé barvy - bundle, určené pro budoucí záfuk optického kabelu</t>
  </si>
  <si>
    <t>916513143</t>
  </si>
  <si>
    <t>23</t>
  </si>
  <si>
    <t>Zemní označovač - marker, pro telekom sítě, koule</t>
  </si>
  <si>
    <t>-1331259823</t>
  </si>
  <si>
    <t>24</t>
  </si>
  <si>
    <t>Ochranná trubka dělená 110 mm, tl. 5 mm</t>
  </si>
  <si>
    <t>-1017887133</t>
  </si>
  <si>
    <t>25</t>
  </si>
  <si>
    <t>Výstražná fólie dle technologie pokládky</t>
  </si>
  <si>
    <t>1321793193</t>
  </si>
  <si>
    <t>C - VRN</t>
  </si>
  <si>
    <t>Zřízení staveniště</t>
  </si>
  <si>
    <t>kpl</t>
  </si>
  <si>
    <t>512</t>
  </si>
  <si>
    <t>184507969</t>
  </si>
  <si>
    <t>Vytýčení inženýrských sítí - CETIN, GASNET</t>
  </si>
  <si>
    <t>-56041256</t>
  </si>
  <si>
    <t>Geodetické vytýčení hranic pozemků pro uložení OKOS</t>
  </si>
  <si>
    <t>-2050517025</t>
  </si>
  <si>
    <t>Doprava materiálu</t>
  </si>
  <si>
    <t>-1626073186</t>
  </si>
  <si>
    <t>Doprava stavební techniky</t>
  </si>
  <si>
    <t>-708067525</t>
  </si>
  <si>
    <t>R06</t>
  </si>
  <si>
    <t>Doprava pracovní skupiny</t>
  </si>
  <si>
    <t>211167010</t>
  </si>
  <si>
    <t>R07</t>
  </si>
  <si>
    <t>Dopravní značení - DIO</t>
  </si>
  <si>
    <t>342070551</t>
  </si>
  <si>
    <t>R08</t>
  </si>
  <si>
    <t>Geodetické zaměření trasy - Microstation DGN - 2x paré tisk, 2x Flash paměť</t>
  </si>
  <si>
    <t>-869286508</t>
  </si>
  <si>
    <t>R09</t>
  </si>
  <si>
    <t>Fotodokumentace stavby</t>
  </si>
  <si>
    <t>-503907026</t>
  </si>
  <si>
    <t>R10</t>
  </si>
  <si>
    <t>Dokumentace skutečného provedení stavby - 2x paré tisk, 2x Flash paměť</t>
  </si>
  <si>
    <t>967112980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</si>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</sst>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2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5" fillId="0" borderId="15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6" fillId="4" borderId="8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right" vertical="center"/>
    </xf>
    <xf numFmtId="0" fontId="16" fillId="4" borderId="9" xfId="0" applyFont="1" applyFill="1" applyBorder="1" applyAlignment="1" applyProtection="1">
      <alignment horizontal="center" vertical="center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0" fillId="0" borderId="15" xfId="0" applyNumberFormat="1" applyFont="1" applyBorder="1" applyAlignment="1" applyProtection="1">
      <alignment horizontal="right" vertical="center"/>
    </xf>
    <xf numFmtId="4" fontId="10" fillId="0" borderId="0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horizontal="right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28" fillId="0" borderId="13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16" fillId="0" borderId="23" xfId="0" applyFont="1" applyBorder="1" applyAlignment="1" applyProtection="1">
      <alignment horizontal="center" vertical="center"/>
    </xf>
    <xf numFmtId="49" fontId="16" fillId="0" borderId="23" xfId="0" applyNumberFormat="1" applyFont="1" applyBorder="1" applyAlignment="1" applyProtection="1">
      <alignment horizontal="left" vertical="center" wrapText="1"/>
    </xf>
    <xf numFmtId="0" fontId="16" fillId="0" borderId="23" xfId="0" applyFont="1" applyBorder="1" applyAlignment="1" applyProtection="1">
      <alignment horizontal="left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167" fontId="16" fillId="0" borderId="23" xfId="0" applyNumberFormat="1" applyFont="1" applyBorder="1" applyAlignment="1" applyProtection="1">
      <alignment vertical="center"/>
    </xf>
    <xf numFmtId="4" fontId="16" fillId="2" borderId="23" xfId="0" applyNumberFormat="1" applyFont="1" applyFill="1" applyBorder="1" applyAlignment="1" applyProtection="1">
      <alignment vertical="center"/>
      <protection locked="0"/>
    </xf>
    <xf numFmtId="4" fontId="16" fillId="0" borderId="23" xfId="0" applyNumberFormat="1" applyFont="1" applyBorder="1" applyAlignment="1" applyProtection="1">
      <alignment vertical="center"/>
    </xf>
    <xf numFmtId="0" fontId="17" fillId="2" borderId="15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6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0" fontId="35" fillId="0" borderId="23" xfId="0" applyFont="1" applyBorder="1" applyAlignment="1" applyProtection="1">
      <alignment vertical="center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460101123" TargetMode="External" /><Relationship Id="rId2" Type="http://schemas.openxmlformats.org/officeDocument/2006/relationships/hyperlink" Target="https://podminky.urs.cz/item/CS_URS_2022_01/460131114" TargetMode="External" /><Relationship Id="rId3" Type="http://schemas.openxmlformats.org/officeDocument/2006/relationships/hyperlink" Target="https://podminky.urs.cz/item/CS_URS_2022_01/460181153" TargetMode="External" /><Relationship Id="rId4" Type="http://schemas.openxmlformats.org/officeDocument/2006/relationships/hyperlink" Target="https://podminky.urs.cz/item/CS_URS_2022_01/460841113" TargetMode="External" /><Relationship Id="rId5" Type="http://schemas.openxmlformats.org/officeDocument/2006/relationships/hyperlink" Target="https://podminky.urs.cz/item/CS_URS_2022_01/220182021" TargetMode="External" /><Relationship Id="rId6" Type="http://schemas.openxmlformats.org/officeDocument/2006/relationships/hyperlink" Target="https://podminky.urs.cz/item/CS_URS_2022_01/220182026" TargetMode="External" /><Relationship Id="rId7" Type="http://schemas.openxmlformats.org/officeDocument/2006/relationships/hyperlink" Target="https://podminky.urs.cz/item/CS_URS_2022_01/220182027" TargetMode="External" /><Relationship Id="rId8" Type="http://schemas.openxmlformats.org/officeDocument/2006/relationships/hyperlink" Target="https://podminky.urs.cz/item/CS_URS_2022_01/220182024" TargetMode="External" /><Relationship Id="rId9" Type="http://schemas.openxmlformats.org/officeDocument/2006/relationships/hyperlink" Target="https://podminky.urs.cz/item/CS_URS_2022_01/460391124" TargetMode="External" /><Relationship Id="rId10" Type="http://schemas.openxmlformats.org/officeDocument/2006/relationships/hyperlink" Target="https://podminky.urs.cz/item/CS_URS_2022_01/460671112" TargetMode="External" /><Relationship Id="rId11" Type="http://schemas.openxmlformats.org/officeDocument/2006/relationships/hyperlink" Target="https://podminky.urs.cz/item/CS_URS_2022_01/460461163" TargetMode="External" /><Relationship Id="rId12" Type="http://schemas.openxmlformats.org/officeDocument/2006/relationships/hyperlink" Target="https://podminky.urs.cz/item/CS_URS_2022_01/460411223" TargetMode="External" /><Relationship Id="rId13" Type="http://schemas.openxmlformats.org/officeDocument/2006/relationships/hyperlink" Target="https://podminky.urs.cz/item/CS_URS_2022_01/460541122" TargetMode="External" /><Relationship Id="rId1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460091114" TargetMode="External" /><Relationship Id="rId2" Type="http://schemas.openxmlformats.org/officeDocument/2006/relationships/hyperlink" Target="https://podminky.urs.cz/item/CS_URS_2022_01/460633113" TargetMode="External" /><Relationship Id="rId3" Type="http://schemas.openxmlformats.org/officeDocument/2006/relationships/hyperlink" Target="https://podminky.urs.cz/item/CS_URS_2022_01/460633213" TargetMode="External" /><Relationship Id="rId4" Type="http://schemas.openxmlformats.org/officeDocument/2006/relationships/hyperlink" Target="https://podminky.urs.cz/item/CS_URS_2022_01/460631126" TargetMode="External" /><Relationship Id="rId5" Type="http://schemas.openxmlformats.org/officeDocument/2006/relationships/hyperlink" Target="https://podminky.urs.cz/item/CS_URS_2022_01/220182001" TargetMode="External" /><Relationship Id="rId6" Type="http://schemas.openxmlformats.org/officeDocument/2006/relationships/hyperlink" Target="https://podminky.urs.cz/item/CS_URS_2022_01/220182002" TargetMode="External" /><Relationship Id="rId7" Type="http://schemas.openxmlformats.org/officeDocument/2006/relationships/hyperlink" Target="https://podminky.urs.cz/item/CS_URS_2022_01/220182024" TargetMode="External" /><Relationship Id="rId8" Type="http://schemas.openxmlformats.org/officeDocument/2006/relationships/hyperlink" Target="https://podminky.urs.cz/item/CS_URS_2022_01/460171153" TargetMode="External" /><Relationship Id="rId9" Type="http://schemas.openxmlformats.org/officeDocument/2006/relationships/hyperlink" Target="https://podminky.urs.cz/item/CS_URS_2022_01/460791114" TargetMode="External" /><Relationship Id="rId10" Type="http://schemas.openxmlformats.org/officeDocument/2006/relationships/hyperlink" Target="https://podminky.urs.cz/item/CS_URS_2022_01/460391125" TargetMode="External" /><Relationship Id="rId11" Type="http://schemas.openxmlformats.org/officeDocument/2006/relationships/hyperlink" Target="https://podminky.urs.cz/item/CS_URS_2022_01/460451163" TargetMode="External" /><Relationship Id="rId12" Type="http://schemas.openxmlformats.org/officeDocument/2006/relationships/hyperlink" Target="https://podminky.urs.cz/item/CS_URS_2022_01/220182025" TargetMode="External" /><Relationship Id="rId13" Type="http://schemas.openxmlformats.org/officeDocument/2006/relationships/hyperlink" Target="https://podminky.urs.cz/item/CS_URS_2022_01/220182023" TargetMode="External" /><Relationship Id="rId1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5</v>
      </c>
      <c r="BV1" s="11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2" t="s">
        <v>7</v>
      </c>
      <c r="BT2" s="12" t="s">
        <v>8</v>
      </c>
    </row>
    <row r="3" s="1" customFormat="1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7</v>
      </c>
      <c r="BT3" s="12" t="s">
        <v>9</v>
      </c>
    </row>
    <row r="4" s="1" customFormat="1" ht="24.96" customHeight="1">
      <c r="B4" s="16"/>
      <c r="C4" s="17"/>
      <c r="D4" s="18" t="s">
        <v>10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11</v>
      </c>
      <c r="BG4" s="20" t="s">
        <v>12</v>
      </c>
      <c r="BS4" s="12" t="s">
        <v>13</v>
      </c>
    </row>
    <row r="5" s="1" customFormat="1" ht="12" customHeight="1">
      <c r="B5" s="16"/>
      <c r="C5" s="17"/>
      <c r="D5" s="21" t="s">
        <v>14</v>
      </c>
      <c r="E5" s="17"/>
      <c r="F5" s="17"/>
      <c r="G5" s="17"/>
      <c r="H5" s="17"/>
      <c r="I5" s="17"/>
      <c r="J5" s="17"/>
      <c r="K5" s="22" t="s">
        <v>15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G5" s="23" t="s">
        <v>16</v>
      </c>
      <c r="BS5" s="12" t="s">
        <v>7</v>
      </c>
    </row>
    <row r="6" s="1" customFormat="1" ht="36.96" customHeight="1">
      <c r="B6" s="16"/>
      <c r="C6" s="17"/>
      <c r="D6" s="24" t="s">
        <v>17</v>
      </c>
      <c r="E6" s="17"/>
      <c r="F6" s="17"/>
      <c r="G6" s="17"/>
      <c r="H6" s="17"/>
      <c r="I6" s="17"/>
      <c r="J6" s="17"/>
      <c r="K6" s="25" t="s">
        <v>18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G6" s="26"/>
      <c r="BS6" s="12" t="s">
        <v>7</v>
      </c>
    </row>
    <row r="7" s="1" customFormat="1" ht="12" customHeight="1">
      <c r="B7" s="16"/>
      <c r="C7" s="17"/>
      <c r="D7" s="27" t="s">
        <v>19</v>
      </c>
      <c r="E7" s="17"/>
      <c r="F7" s="17"/>
      <c r="G7" s="17"/>
      <c r="H7" s="17"/>
      <c r="I7" s="17"/>
      <c r="J7" s="17"/>
      <c r="K7" s="22" t="s">
        <v>20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21</v>
      </c>
      <c r="AL7" s="17"/>
      <c r="AM7" s="17"/>
      <c r="AN7" s="22" t="s">
        <v>20</v>
      </c>
      <c r="AO7" s="17"/>
      <c r="AP7" s="17"/>
      <c r="AQ7" s="17"/>
      <c r="AR7" s="15"/>
      <c r="BG7" s="26"/>
      <c r="BS7" s="12" t="s">
        <v>7</v>
      </c>
    </row>
    <row r="8" s="1" customFormat="1" ht="12" customHeight="1">
      <c r="B8" s="16"/>
      <c r="C8" s="17"/>
      <c r="D8" s="27" t="s">
        <v>22</v>
      </c>
      <c r="E8" s="17"/>
      <c r="F8" s="17"/>
      <c r="G8" s="17"/>
      <c r="H8" s="17"/>
      <c r="I8" s="17"/>
      <c r="J8" s="17"/>
      <c r="K8" s="22" t="s">
        <v>23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24</v>
      </c>
      <c r="AL8" s="17"/>
      <c r="AM8" s="17"/>
      <c r="AN8" s="28" t="s">
        <v>25</v>
      </c>
      <c r="AO8" s="17"/>
      <c r="AP8" s="17"/>
      <c r="AQ8" s="17"/>
      <c r="AR8" s="15"/>
      <c r="BG8" s="26"/>
      <c r="BS8" s="12" t="s">
        <v>7</v>
      </c>
    </row>
    <row r="9" s="1" customFormat="1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G9" s="26"/>
      <c r="BS9" s="12" t="s">
        <v>7</v>
      </c>
    </row>
    <row r="10" s="1" customFormat="1" ht="12" customHeight="1">
      <c r="B10" s="16"/>
      <c r="C10" s="17"/>
      <c r="D10" s="27" t="s">
        <v>26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27</v>
      </c>
      <c r="AL10" s="17"/>
      <c r="AM10" s="17"/>
      <c r="AN10" s="22" t="s">
        <v>28</v>
      </c>
      <c r="AO10" s="17"/>
      <c r="AP10" s="17"/>
      <c r="AQ10" s="17"/>
      <c r="AR10" s="15"/>
      <c r="BG10" s="26"/>
      <c r="BS10" s="12" t="s">
        <v>7</v>
      </c>
    </row>
    <row r="11" s="1" customFormat="1" ht="18.48" customHeight="1">
      <c r="B11" s="16"/>
      <c r="C11" s="17"/>
      <c r="D11" s="17"/>
      <c r="E11" s="22" t="s">
        <v>29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30</v>
      </c>
      <c r="AL11" s="17"/>
      <c r="AM11" s="17"/>
      <c r="AN11" s="22" t="s">
        <v>31</v>
      </c>
      <c r="AO11" s="17"/>
      <c r="AP11" s="17"/>
      <c r="AQ11" s="17"/>
      <c r="AR11" s="15"/>
      <c r="BG11" s="26"/>
      <c r="BS11" s="12" t="s">
        <v>7</v>
      </c>
    </row>
    <row r="12" s="1" customFormat="1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G12" s="26"/>
      <c r="BS12" s="12" t="s">
        <v>7</v>
      </c>
    </row>
    <row r="13" s="1" customFormat="1" ht="12" customHeight="1">
      <c r="B13" s="16"/>
      <c r="C13" s="17"/>
      <c r="D13" s="27" t="s">
        <v>32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27</v>
      </c>
      <c r="AL13" s="17"/>
      <c r="AM13" s="17"/>
      <c r="AN13" s="29" t="s">
        <v>33</v>
      </c>
      <c r="AO13" s="17"/>
      <c r="AP13" s="17"/>
      <c r="AQ13" s="17"/>
      <c r="AR13" s="15"/>
      <c r="BG13" s="26"/>
      <c r="BS13" s="12" t="s">
        <v>7</v>
      </c>
    </row>
    <row r="14">
      <c r="B14" s="16"/>
      <c r="C14" s="17"/>
      <c r="D14" s="17"/>
      <c r="E14" s="29" t="s">
        <v>33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30</v>
      </c>
      <c r="AL14" s="17"/>
      <c r="AM14" s="17"/>
      <c r="AN14" s="29" t="s">
        <v>33</v>
      </c>
      <c r="AO14" s="17"/>
      <c r="AP14" s="17"/>
      <c r="AQ14" s="17"/>
      <c r="AR14" s="15"/>
      <c r="BG14" s="26"/>
      <c r="BS14" s="12" t="s">
        <v>7</v>
      </c>
    </row>
    <row r="15" s="1" customFormat="1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G15" s="26"/>
      <c r="BS15" s="12" t="s">
        <v>4</v>
      </c>
    </row>
    <row r="16" s="1" customFormat="1" ht="12" customHeight="1">
      <c r="B16" s="16"/>
      <c r="C16" s="17"/>
      <c r="D16" s="27" t="s">
        <v>34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27</v>
      </c>
      <c r="AL16" s="17"/>
      <c r="AM16" s="17"/>
      <c r="AN16" s="22" t="s">
        <v>20</v>
      </c>
      <c r="AO16" s="17"/>
      <c r="AP16" s="17"/>
      <c r="AQ16" s="17"/>
      <c r="AR16" s="15"/>
      <c r="BG16" s="26"/>
      <c r="BS16" s="12" t="s">
        <v>4</v>
      </c>
    </row>
    <row r="17" s="1" customFormat="1" ht="18.48" customHeight="1">
      <c r="B17" s="16"/>
      <c r="C17" s="17"/>
      <c r="D17" s="17"/>
      <c r="E17" s="22" t="s">
        <v>35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30</v>
      </c>
      <c r="AL17" s="17"/>
      <c r="AM17" s="17"/>
      <c r="AN17" s="22" t="s">
        <v>20</v>
      </c>
      <c r="AO17" s="17"/>
      <c r="AP17" s="17"/>
      <c r="AQ17" s="17"/>
      <c r="AR17" s="15"/>
      <c r="BG17" s="26"/>
      <c r="BS17" s="12" t="s">
        <v>5</v>
      </c>
    </row>
    <row r="18" s="1" customFormat="1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G18" s="26"/>
      <c r="BS18" s="12" t="s">
        <v>7</v>
      </c>
    </row>
    <row r="19" s="1" customFormat="1" ht="12" customHeight="1">
      <c r="B19" s="16"/>
      <c r="C19" s="17"/>
      <c r="D19" s="27" t="s">
        <v>36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27</v>
      </c>
      <c r="AL19" s="17"/>
      <c r="AM19" s="17"/>
      <c r="AN19" s="22" t="s">
        <v>37</v>
      </c>
      <c r="AO19" s="17"/>
      <c r="AP19" s="17"/>
      <c r="AQ19" s="17"/>
      <c r="AR19" s="15"/>
      <c r="BG19" s="26"/>
      <c r="BS19" s="12" t="s">
        <v>7</v>
      </c>
    </row>
    <row r="20" s="1" customFormat="1" ht="18.48" customHeight="1">
      <c r="B20" s="16"/>
      <c r="C20" s="17"/>
      <c r="D20" s="17"/>
      <c r="E20" s="22" t="s">
        <v>38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30</v>
      </c>
      <c r="AL20" s="17"/>
      <c r="AM20" s="17"/>
      <c r="AN20" s="22" t="s">
        <v>39</v>
      </c>
      <c r="AO20" s="17"/>
      <c r="AP20" s="17"/>
      <c r="AQ20" s="17"/>
      <c r="AR20" s="15"/>
      <c r="BG20" s="26"/>
      <c r="BS20" s="12" t="s">
        <v>5</v>
      </c>
    </row>
    <row r="21" s="1" customFormat="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G21" s="26"/>
    </row>
    <row r="22" s="1" customFormat="1" ht="12" customHeight="1">
      <c r="B22" s="16"/>
      <c r="C22" s="17"/>
      <c r="D22" s="27" t="s">
        <v>40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G22" s="26"/>
    </row>
    <row r="23" s="1" customFormat="1" ht="47.25" customHeight="1">
      <c r="B23" s="16"/>
      <c r="C23" s="17"/>
      <c r="D23" s="17"/>
      <c r="E23" s="31" t="s">
        <v>41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G23" s="26"/>
    </row>
    <row r="24" s="1" customFormat="1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G24" s="26"/>
    </row>
    <row r="25" s="1" customFormat="1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G25" s="26"/>
    </row>
    <row r="26" s="2" customFormat="1" ht="25.92" customHeight="1">
      <c r="A26" s="33"/>
      <c r="B26" s="34"/>
      <c r="C26" s="35"/>
      <c r="D26" s="36" t="s">
        <v>42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G26" s="26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G27" s="26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43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44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45</v>
      </c>
      <c r="AL28" s="40"/>
      <c r="AM28" s="40"/>
      <c r="AN28" s="40"/>
      <c r="AO28" s="40"/>
      <c r="AP28" s="35"/>
      <c r="AQ28" s="35"/>
      <c r="AR28" s="39"/>
      <c r="BG28" s="26"/>
    </row>
    <row r="29" s="3" customFormat="1" ht="14.4" customHeight="1">
      <c r="A29" s="3"/>
      <c r="B29" s="41"/>
      <c r="C29" s="42"/>
      <c r="D29" s="27" t="s">
        <v>46</v>
      </c>
      <c r="E29" s="42"/>
      <c r="F29" s="27" t="s">
        <v>47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ROUND(BB54,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ROUND(AX54, 2)</f>
        <v>0</v>
      </c>
      <c r="AL29" s="42"/>
      <c r="AM29" s="42"/>
      <c r="AN29" s="42"/>
      <c r="AO29" s="42"/>
      <c r="AP29" s="42"/>
      <c r="AQ29" s="42"/>
      <c r="AR29" s="45"/>
      <c r="BG29" s="46"/>
    </row>
    <row r="30" s="3" customFormat="1" ht="14.4" customHeight="1">
      <c r="A30" s="3"/>
      <c r="B30" s="41"/>
      <c r="C30" s="42"/>
      <c r="D30" s="42"/>
      <c r="E30" s="42"/>
      <c r="F30" s="27" t="s">
        <v>48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ROUND(BC54,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ROUND(AY54, 2)</f>
        <v>0</v>
      </c>
      <c r="AL30" s="42"/>
      <c r="AM30" s="42"/>
      <c r="AN30" s="42"/>
      <c r="AO30" s="42"/>
      <c r="AP30" s="42"/>
      <c r="AQ30" s="42"/>
      <c r="AR30" s="45"/>
      <c r="BG30" s="46"/>
    </row>
    <row r="31" hidden="1" s="3" customFormat="1" ht="14.4" customHeight="1">
      <c r="A31" s="3"/>
      <c r="B31" s="41"/>
      <c r="C31" s="42"/>
      <c r="D31" s="42"/>
      <c r="E31" s="42"/>
      <c r="F31" s="27" t="s">
        <v>49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ROUND(BD54,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G31" s="46"/>
    </row>
    <row r="32" hidden="1" s="3" customFormat="1" ht="14.4" customHeight="1">
      <c r="A32" s="3"/>
      <c r="B32" s="41"/>
      <c r="C32" s="42"/>
      <c r="D32" s="42"/>
      <c r="E32" s="42"/>
      <c r="F32" s="27" t="s">
        <v>50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ROUND(BE54,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G32" s="46"/>
    </row>
    <row r="33" hidden="1" s="3" customFormat="1" ht="14.4" customHeight="1">
      <c r="A33" s="3"/>
      <c r="B33" s="41"/>
      <c r="C33" s="42"/>
      <c r="D33" s="42"/>
      <c r="E33" s="42"/>
      <c r="F33" s="27" t="s">
        <v>51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ROUND(BF54,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G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G34" s="33"/>
    </row>
    <row r="35" s="2" customFormat="1" ht="25.92" customHeight="1">
      <c r="A35" s="33"/>
      <c r="B35" s="34"/>
      <c r="C35" s="47"/>
      <c r="D35" s="48" t="s">
        <v>52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53</v>
      </c>
      <c r="U35" s="49"/>
      <c r="V35" s="49"/>
      <c r="W35" s="49"/>
      <c r="X35" s="51" t="s">
        <v>54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9"/>
      <c r="BG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G36" s="33"/>
    </row>
    <row r="37" s="2" customFormat="1" ht="6.96" customHeight="1">
      <c r="A37" s="33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39"/>
      <c r="BG37" s="33"/>
    </row>
    <row r="41" s="2" customFormat="1" ht="6.96" customHeight="1">
      <c r="A41" s="33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39"/>
      <c r="BG41" s="33"/>
    </row>
    <row r="42" s="2" customFormat="1" ht="24.96" customHeight="1">
      <c r="A42" s="33"/>
      <c r="B42" s="34"/>
      <c r="C42" s="18" t="s">
        <v>55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  <c r="BG42" s="33"/>
    </row>
    <row r="43" s="2" customFormat="1" ht="6.96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  <c r="BG43" s="33"/>
    </row>
    <row r="44" s="4" customFormat="1" ht="12" customHeight="1">
      <c r="A44" s="4"/>
      <c r="B44" s="58"/>
      <c r="C44" s="27" t="s">
        <v>14</v>
      </c>
      <c r="D44" s="59"/>
      <c r="E44" s="59"/>
      <c r="F44" s="59"/>
      <c r="G44" s="59"/>
      <c r="H44" s="59"/>
      <c r="I44" s="59"/>
      <c r="J44" s="59"/>
      <c r="K44" s="59"/>
      <c r="L44" s="59" t="str">
        <f>K5</f>
        <v>1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60"/>
      <c r="BG44" s="4"/>
    </row>
    <row r="45" s="5" customFormat="1" ht="36.96" customHeight="1">
      <c r="A45" s="5"/>
      <c r="B45" s="61"/>
      <c r="C45" s="62" t="s">
        <v>17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II/602 kabelovod Jankov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  <c r="BG45" s="5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  <c r="BG46" s="33"/>
    </row>
    <row r="47" s="2" customFormat="1" ht="12" customHeight="1">
      <c r="A47" s="33"/>
      <c r="B47" s="34"/>
      <c r="C47" s="27" t="s">
        <v>22</v>
      </c>
      <c r="D47" s="35"/>
      <c r="E47" s="35"/>
      <c r="F47" s="35"/>
      <c r="G47" s="35"/>
      <c r="H47" s="35"/>
      <c r="I47" s="35"/>
      <c r="J47" s="35"/>
      <c r="K47" s="35"/>
      <c r="L47" s="66" t="str">
        <f>IF(K8="","",K8)</f>
        <v>silnice II/602 - Jankov, Opatov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7" t="s">
        <v>24</v>
      </c>
      <c r="AJ47" s="35"/>
      <c r="AK47" s="35"/>
      <c r="AL47" s="35"/>
      <c r="AM47" s="67" t="str">
        <f>IF(AN8= "","",AN8)</f>
        <v>10. 5. 2022</v>
      </c>
      <c r="AN47" s="67"/>
      <c r="AO47" s="35"/>
      <c r="AP47" s="35"/>
      <c r="AQ47" s="35"/>
      <c r="AR47" s="39"/>
      <c r="BG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  <c r="BG48" s="33"/>
    </row>
    <row r="49" s="2" customFormat="1" ht="15.15" customHeight="1">
      <c r="A49" s="33"/>
      <c r="B49" s="34"/>
      <c r="C49" s="27" t="s">
        <v>26</v>
      </c>
      <c r="D49" s="35"/>
      <c r="E49" s="35"/>
      <c r="F49" s="35"/>
      <c r="G49" s="35"/>
      <c r="H49" s="35"/>
      <c r="I49" s="35"/>
      <c r="J49" s="35"/>
      <c r="K49" s="35"/>
      <c r="L49" s="59" t="str">
        <f>IF(E11= "","",E11)</f>
        <v>Kraj Vysočina, Žižkova 1882/57, 58601 Jihlava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7" t="s">
        <v>34</v>
      </c>
      <c r="AJ49" s="35"/>
      <c r="AK49" s="35"/>
      <c r="AL49" s="35"/>
      <c r="AM49" s="68" t="str">
        <f>IF(E17="","",E17)</f>
        <v>ing. Jan Vítů</v>
      </c>
      <c r="AN49" s="59"/>
      <c r="AO49" s="59"/>
      <c r="AP49" s="59"/>
      <c r="AQ49" s="35"/>
      <c r="AR49" s="39"/>
      <c r="AS49" s="69" t="s">
        <v>56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1"/>
      <c r="BE49" s="71"/>
      <c r="BF49" s="72"/>
      <c r="BG49" s="33"/>
    </row>
    <row r="50" s="2" customFormat="1" ht="15.15" customHeight="1">
      <c r="A50" s="33"/>
      <c r="B50" s="34"/>
      <c r="C50" s="27" t="s">
        <v>32</v>
      </c>
      <c r="D50" s="35"/>
      <c r="E50" s="35"/>
      <c r="F50" s="35"/>
      <c r="G50" s="35"/>
      <c r="H50" s="35"/>
      <c r="I50" s="35"/>
      <c r="J50" s="35"/>
      <c r="K50" s="35"/>
      <c r="L50" s="59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7" t="s">
        <v>36</v>
      </c>
      <c r="AJ50" s="35"/>
      <c r="AK50" s="35"/>
      <c r="AL50" s="35"/>
      <c r="AM50" s="68" t="str">
        <f>IF(E20="","",E20)</f>
        <v>deke, s.r.o.</v>
      </c>
      <c r="AN50" s="59"/>
      <c r="AO50" s="59"/>
      <c r="AP50" s="59"/>
      <c r="AQ50" s="35"/>
      <c r="AR50" s="39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6"/>
      <c r="BG50" s="33"/>
    </row>
    <row r="5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80"/>
      <c r="BG51" s="33"/>
    </row>
    <row r="52" s="2" customFormat="1" ht="29.28" customHeight="1">
      <c r="A52" s="33"/>
      <c r="B52" s="34"/>
      <c r="C52" s="81" t="s">
        <v>57</v>
      </c>
      <c r="D52" s="82"/>
      <c r="E52" s="82"/>
      <c r="F52" s="82"/>
      <c r="G52" s="82"/>
      <c r="H52" s="83"/>
      <c r="I52" s="84" t="s">
        <v>58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59</v>
      </c>
      <c r="AH52" s="82"/>
      <c r="AI52" s="82"/>
      <c r="AJ52" s="82"/>
      <c r="AK52" s="82"/>
      <c r="AL52" s="82"/>
      <c r="AM52" s="82"/>
      <c r="AN52" s="84" t="s">
        <v>60</v>
      </c>
      <c r="AO52" s="82"/>
      <c r="AP52" s="82"/>
      <c r="AQ52" s="86" t="s">
        <v>61</v>
      </c>
      <c r="AR52" s="39"/>
      <c r="AS52" s="87" t="s">
        <v>62</v>
      </c>
      <c r="AT52" s="88" t="s">
        <v>63</v>
      </c>
      <c r="AU52" s="88" t="s">
        <v>64</v>
      </c>
      <c r="AV52" s="88" t="s">
        <v>65</v>
      </c>
      <c r="AW52" s="88" t="s">
        <v>66</v>
      </c>
      <c r="AX52" s="88" t="s">
        <v>67</v>
      </c>
      <c r="AY52" s="88" t="s">
        <v>68</v>
      </c>
      <c r="AZ52" s="88" t="s">
        <v>69</v>
      </c>
      <c r="BA52" s="88" t="s">
        <v>70</v>
      </c>
      <c r="BB52" s="88" t="s">
        <v>71</v>
      </c>
      <c r="BC52" s="88" t="s">
        <v>72</v>
      </c>
      <c r="BD52" s="88" t="s">
        <v>73</v>
      </c>
      <c r="BE52" s="88" t="s">
        <v>74</v>
      </c>
      <c r="BF52" s="89" t="s">
        <v>75</v>
      </c>
      <c r="BG52" s="33"/>
    </row>
    <row r="53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2"/>
      <c r="BG53" s="33"/>
    </row>
    <row r="54" s="6" customFormat="1" ht="32.4" customHeight="1">
      <c r="A54" s="6"/>
      <c r="B54" s="93"/>
      <c r="C54" s="94" t="s">
        <v>76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ROUND(AG55,2)</f>
        <v>0</v>
      </c>
      <c r="AH54" s="96"/>
      <c r="AI54" s="96"/>
      <c r="AJ54" s="96"/>
      <c r="AK54" s="96"/>
      <c r="AL54" s="96"/>
      <c r="AM54" s="96"/>
      <c r="AN54" s="97">
        <f>SUM(AG54,AV54)</f>
        <v>0</v>
      </c>
      <c r="AO54" s="97"/>
      <c r="AP54" s="97"/>
      <c r="AQ54" s="98" t="s">
        <v>20</v>
      </c>
      <c r="AR54" s="99"/>
      <c r="AS54" s="100">
        <f>ROUND(AS55,2)</f>
        <v>0</v>
      </c>
      <c r="AT54" s="101">
        <f>ROUND(AT55,2)</f>
        <v>0</v>
      </c>
      <c r="AU54" s="102">
        <f>ROUND(AU55,2)</f>
        <v>0</v>
      </c>
      <c r="AV54" s="102">
        <f>ROUND(SUM(AX54:AY54),2)</f>
        <v>0</v>
      </c>
      <c r="AW54" s="103">
        <f>ROUND(AW55,5)</f>
        <v>0</v>
      </c>
      <c r="AX54" s="102">
        <f>ROUND(BB54*L29,2)</f>
        <v>0</v>
      </c>
      <c r="AY54" s="102">
        <f>ROUND(BC54*L30,2)</f>
        <v>0</v>
      </c>
      <c r="AZ54" s="102">
        <f>ROUND(BD54*L29,2)</f>
        <v>0</v>
      </c>
      <c r="BA54" s="102">
        <f>ROUND(BE54*L30,2)</f>
        <v>0</v>
      </c>
      <c r="BB54" s="102">
        <f>ROUND(BB55,2)</f>
        <v>0</v>
      </c>
      <c r="BC54" s="102">
        <f>ROUND(BC55,2)</f>
        <v>0</v>
      </c>
      <c r="BD54" s="102">
        <f>ROUND(BD55,2)</f>
        <v>0</v>
      </c>
      <c r="BE54" s="102">
        <f>ROUND(BE55,2)</f>
        <v>0</v>
      </c>
      <c r="BF54" s="104">
        <f>ROUND(BF55,2)</f>
        <v>0</v>
      </c>
      <c r="BG54" s="6"/>
      <c r="BS54" s="105" t="s">
        <v>77</v>
      </c>
      <c r="BT54" s="105" t="s">
        <v>78</v>
      </c>
      <c r="BU54" s="106" t="s">
        <v>79</v>
      </c>
      <c r="BV54" s="105" t="s">
        <v>80</v>
      </c>
      <c r="BW54" s="105" t="s">
        <v>6</v>
      </c>
      <c r="BX54" s="105" t="s">
        <v>81</v>
      </c>
      <c r="CL54" s="105" t="s">
        <v>20</v>
      </c>
    </row>
    <row r="55" s="7" customFormat="1" ht="24.75" customHeight="1">
      <c r="A55" s="7"/>
      <c r="B55" s="107"/>
      <c r="C55" s="108"/>
      <c r="D55" s="109" t="s">
        <v>15</v>
      </c>
      <c r="E55" s="109"/>
      <c r="F55" s="109"/>
      <c r="G55" s="109"/>
      <c r="H55" s="109"/>
      <c r="I55" s="110"/>
      <c r="J55" s="109" t="s">
        <v>82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ROUND(SUM(AG56:AG58),2)</f>
        <v>0</v>
      </c>
      <c r="AH55" s="110"/>
      <c r="AI55" s="110"/>
      <c r="AJ55" s="110"/>
      <c r="AK55" s="110"/>
      <c r="AL55" s="110"/>
      <c r="AM55" s="110"/>
      <c r="AN55" s="112">
        <f>SUM(AG55,AV55)</f>
        <v>0</v>
      </c>
      <c r="AO55" s="110"/>
      <c r="AP55" s="110"/>
      <c r="AQ55" s="113" t="s">
        <v>83</v>
      </c>
      <c r="AR55" s="114"/>
      <c r="AS55" s="115">
        <f>ROUND(SUM(AS56:AS58),2)</f>
        <v>0</v>
      </c>
      <c r="AT55" s="116">
        <f>ROUND(SUM(AT56:AT58),2)</f>
        <v>0</v>
      </c>
      <c r="AU55" s="117">
        <f>ROUND(SUM(AU56:AU58),2)</f>
        <v>0</v>
      </c>
      <c r="AV55" s="117">
        <f>ROUND(SUM(AX55:AY55),2)</f>
        <v>0</v>
      </c>
      <c r="AW55" s="118">
        <f>ROUND(SUM(AW56:AW58),5)</f>
        <v>0</v>
      </c>
      <c r="AX55" s="117">
        <f>ROUND(BB55*L29,2)</f>
        <v>0</v>
      </c>
      <c r="AY55" s="117">
        <f>ROUND(BC55*L30,2)</f>
        <v>0</v>
      </c>
      <c r="AZ55" s="117">
        <f>ROUND(BD55*L29,2)</f>
        <v>0</v>
      </c>
      <c r="BA55" s="117">
        <f>ROUND(BE55*L30,2)</f>
        <v>0</v>
      </c>
      <c r="BB55" s="117">
        <f>ROUND(SUM(BB56:BB58),2)</f>
        <v>0</v>
      </c>
      <c r="BC55" s="117">
        <f>ROUND(SUM(BC56:BC58),2)</f>
        <v>0</v>
      </c>
      <c r="BD55" s="117">
        <f>ROUND(SUM(BD56:BD58),2)</f>
        <v>0</v>
      </c>
      <c r="BE55" s="117">
        <f>ROUND(SUM(BE56:BE58),2)</f>
        <v>0</v>
      </c>
      <c r="BF55" s="119">
        <f>ROUND(SUM(BF56:BF58),2)</f>
        <v>0</v>
      </c>
      <c r="BG55" s="7"/>
      <c r="BS55" s="120" t="s">
        <v>77</v>
      </c>
      <c r="BT55" s="120" t="s">
        <v>15</v>
      </c>
      <c r="BU55" s="120" t="s">
        <v>79</v>
      </c>
      <c r="BV55" s="120" t="s">
        <v>80</v>
      </c>
      <c r="BW55" s="120" t="s">
        <v>84</v>
      </c>
      <c r="BX55" s="120" t="s">
        <v>6</v>
      </c>
      <c r="CL55" s="120" t="s">
        <v>20</v>
      </c>
      <c r="CM55" s="120" t="s">
        <v>85</v>
      </c>
    </row>
    <row r="56" s="4" customFormat="1" ht="23.25" customHeight="1">
      <c r="A56" s="121" t="s">
        <v>86</v>
      </c>
      <c r="B56" s="58"/>
      <c r="C56" s="122"/>
      <c r="D56" s="122"/>
      <c r="E56" s="123" t="s">
        <v>87</v>
      </c>
      <c r="F56" s="123"/>
      <c r="G56" s="123"/>
      <c r="H56" s="123"/>
      <c r="I56" s="123"/>
      <c r="J56" s="122"/>
      <c r="K56" s="123" t="s">
        <v>88</v>
      </c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4">
        <f>'A - Napojení na stávající...'!K34</f>
        <v>0</v>
      </c>
      <c r="AH56" s="122"/>
      <c r="AI56" s="122"/>
      <c r="AJ56" s="122"/>
      <c r="AK56" s="122"/>
      <c r="AL56" s="122"/>
      <c r="AM56" s="122"/>
      <c r="AN56" s="124">
        <f>SUM(AG56,AV56)</f>
        <v>0</v>
      </c>
      <c r="AO56" s="122"/>
      <c r="AP56" s="122"/>
      <c r="AQ56" s="125" t="s">
        <v>89</v>
      </c>
      <c r="AR56" s="60"/>
      <c r="AS56" s="126">
        <f>'A - Napojení na stávající...'!K32</f>
        <v>0</v>
      </c>
      <c r="AT56" s="127">
        <f>'A - Napojení na stávající...'!K33</f>
        <v>0</v>
      </c>
      <c r="AU56" s="127">
        <v>0</v>
      </c>
      <c r="AV56" s="127">
        <f>ROUND(SUM(AX56:AY56),2)</f>
        <v>0</v>
      </c>
      <c r="AW56" s="128">
        <f>'A - Napojení na stávající...'!T87</f>
        <v>0</v>
      </c>
      <c r="AX56" s="127">
        <f>'A - Napojení na stávající...'!K37</f>
        <v>0</v>
      </c>
      <c r="AY56" s="127">
        <f>'A - Napojení na stávající...'!K38</f>
        <v>0</v>
      </c>
      <c r="AZ56" s="127">
        <f>'A - Napojení na stávající...'!K39</f>
        <v>0</v>
      </c>
      <c r="BA56" s="127">
        <f>'A - Napojení na stávající...'!K40</f>
        <v>0</v>
      </c>
      <c r="BB56" s="127">
        <f>'A - Napojení na stávající...'!F37</f>
        <v>0</v>
      </c>
      <c r="BC56" s="127">
        <f>'A - Napojení na stávající...'!F38</f>
        <v>0</v>
      </c>
      <c r="BD56" s="127">
        <f>'A - Napojení na stávající...'!F39</f>
        <v>0</v>
      </c>
      <c r="BE56" s="127">
        <f>'A - Napojení na stávající...'!F40</f>
        <v>0</v>
      </c>
      <c r="BF56" s="129">
        <f>'A - Napojení na stávající...'!F41</f>
        <v>0</v>
      </c>
      <c r="BG56" s="4"/>
      <c r="BT56" s="130" t="s">
        <v>85</v>
      </c>
      <c r="BV56" s="130" t="s">
        <v>80</v>
      </c>
      <c r="BW56" s="130" t="s">
        <v>90</v>
      </c>
      <c r="BX56" s="130" t="s">
        <v>84</v>
      </c>
      <c r="CL56" s="130" t="s">
        <v>20</v>
      </c>
    </row>
    <row r="57" s="4" customFormat="1" ht="23.25" customHeight="1">
      <c r="A57" s="121" t="s">
        <v>86</v>
      </c>
      <c r="B57" s="58"/>
      <c r="C57" s="122"/>
      <c r="D57" s="122"/>
      <c r="E57" s="123" t="s">
        <v>91</v>
      </c>
      <c r="F57" s="123"/>
      <c r="G57" s="123"/>
      <c r="H57" s="123"/>
      <c r="I57" s="123"/>
      <c r="J57" s="122"/>
      <c r="K57" s="123" t="s">
        <v>92</v>
      </c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4">
        <f>'B - Bezvýkopová pokládka ...'!K34</f>
        <v>0</v>
      </c>
      <c r="AH57" s="122"/>
      <c r="AI57" s="122"/>
      <c r="AJ57" s="122"/>
      <c r="AK57" s="122"/>
      <c r="AL57" s="122"/>
      <c r="AM57" s="122"/>
      <c r="AN57" s="124">
        <f>SUM(AG57,AV57)</f>
        <v>0</v>
      </c>
      <c r="AO57" s="122"/>
      <c r="AP57" s="122"/>
      <c r="AQ57" s="125" t="s">
        <v>89</v>
      </c>
      <c r="AR57" s="60"/>
      <c r="AS57" s="126">
        <f>'B - Bezvýkopová pokládka ...'!K32</f>
        <v>0</v>
      </c>
      <c r="AT57" s="127">
        <f>'B - Bezvýkopová pokládka ...'!K33</f>
        <v>0</v>
      </c>
      <c r="AU57" s="127">
        <v>0</v>
      </c>
      <c r="AV57" s="127">
        <f>ROUND(SUM(AX57:AY57),2)</f>
        <v>0</v>
      </c>
      <c r="AW57" s="128">
        <f>'B - Bezvýkopová pokládka ...'!T87</f>
        <v>0</v>
      </c>
      <c r="AX57" s="127">
        <f>'B - Bezvýkopová pokládka ...'!K37</f>
        <v>0</v>
      </c>
      <c r="AY57" s="127">
        <f>'B - Bezvýkopová pokládka ...'!K38</f>
        <v>0</v>
      </c>
      <c r="AZ57" s="127">
        <f>'B - Bezvýkopová pokládka ...'!K39</f>
        <v>0</v>
      </c>
      <c r="BA57" s="127">
        <f>'B - Bezvýkopová pokládka ...'!K40</f>
        <v>0</v>
      </c>
      <c r="BB57" s="127">
        <f>'B - Bezvýkopová pokládka ...'!F37</f>
        <v>0</v>
      </c>
      <c r="BC57" s="127">
        <f>'B - Bezvýkopová pokládka ...'!F38</f>
        <v>0</v>
      </c>
      <c r="BD57" s="127">
        <f>'B - Bezvýkopová pokládka ...'!F39</f>
        <v>0</v>
      </c>
      <c r="BE57" s="127">
        <f>'B - Bezvýkopová pokládka ...'!F40</f>
        <v>0</v>
      </c>
      <c r="BF57" s="129">
        <f>'B - Bezvýkopová pokládka ...'!F41</f>
        <v>0</v>
      </c>
      <c r="BG57" s="4"/>
      <c r="BT57" s="130" t="s">
        <v>85</v>
      </c>
      <c r="BV57" s="130" t="s">
        <v>80</v>
      </c>
      <c r="BW57" s="130" t="s">
        <v>93</v>
      </c>
      <c r="BX57" s="130" t="s">
        <v>84</v>
      </c>
      <c r="CL57" s="130" t="s">
        <v>20</v>
      </c>
    </row>
    <row r="58" s="4" customFormat="1" ht="16.5" customHeight="1">
      <c r="A58" s="121" t="s">
        <v>86</v>
      </c>
      <c r="B58" s="58"/>
      <c r="C58" s="122"/>
      <c r="D58" s="122"/>
      <c r="E58" s="123" t="s">
        <v>94</v>
      </c>
      <c r="F58" s="123"/>
      <c r="G58" s="123"/>
      <c r="H58" s="123"/>
      <c r="I58" s="123"/>
      <c r="J58" s="122"/>
      <c r="K58" s="123" t="s">
        <v>95</v>
      </c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4">
        <f>'C - VRN'!K34</f>
        <v>0</v>
      </c>
      <c r="AH58" s="122"/>
      <c r="AI58" s="122"/>
      <c r="AJ58" s="122"/>
      <c r="AK58" s="122"/>
      <c r="AL58" s="122"/>
      <c r="AM58" s="122"/>
      <c r="AN58" s="124">
        <f>SUM(AG58,AV58)</f>
        <v>0</v>
      </c>
      <c r="AO58" s="122"/>
      <c r="AP58" s="122"/>
      <c r="AQ58" s="125" t="s">
        <v>89</v>
      </c>
      <c r="AR58" s="60"/>
      <c r="AS58" s="131">
        <f>'C - VRN'!K32</f>
        <v>0</v>
      </c>
      <c r="AT58" s="132">
        <f>'C - VRN'!K33</f>
        <v>0</v>
      </c>
      <c r="AU58" s="132">
        <v>0</v>
      </c>
      <c r="AV58" s="132">
        <f>ROUND(SUM(AX58:AY58),2)</f>
        <v>0</v>
      </c>
      <c r="AW58" s="133">
        <f>'C - VRN'!T87</f>
        <v>0</v>
      </c>
      <c r="AX58" s="132">
        <f>'C - VRN'!K37</f>
        <v>0</v>
      </c>
      <c r="AY58" s="132">
        <f>'C - VRN'!K38</f>
        <v>0</v>
      </c>
      <c r="AZ58" s="132">
        <f>'C - VRN'!K39</f>
        <v>0</v>
      </c>
      <c r="BA58" s="132">
        <f>'C - VRN'!K40</f>
        <v>0</v>
      </c>
      <c r="BB58" s="132">
        <f>'C - VRN'!F37</f>
        <v>0</v>
      </c>
      <c r="BC58" s="132">
        <f>'C - VRN'!F38</f>
        <v>0</v>
      </c>
      <c r="BD58" s="132">
        <f>'C - VRN'!F39</f>
        <v>0</v>
      </c>
      <c r="BE58" s="132">
        <f>'C - VRN'!F40</f>
        <v>0</v>
      </c>
      <c r="BF58" s="134">
        <f>'C - VRN'!F41</f>
        <v>0</v>
      </c>
      <c r="BG58" s="4"/>
      <c r="BT58" s="130" t="s">
        <v>85</v>
      </c>
      <c r="BV58" s="130" t="s">
        <v>80</v>
      </c>
      <c r="BW58" s="130" t="s">
        <v>96</v>
      </c>
      <c r="BX58" s="130" t="s">
        <v>84</v>
      </c>
      <c r="CL58" s="130" t="s">
        <v>20</v>
      </c>
    </row>
    <row r="59" s="2" customFormat="1" ht="30" customHeight="1">
      <c r="A59" s="33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9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</row>
    <row r="60" s="2" customFormat="1" ht="6.96" customHeight="1">
      <c r="A60" s="33"/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39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</row>
  </sheetData>
  <sheetProtection sheet="1" formatColumns="0" formatRows="0" objects="1" scenarios="1" spinCount="100000" saltValue="Yly0TBPllN4vVKDzK333aG0GIqvrcyXcG13ZGmqNur7JFa63OgZmd3/hltqVPX2JcPIeGZRjhShPe/P1gm/mPQ==" hashValue="NndBHVmbpv2WCOoThbHkvXrCnhNJmNIxR2J+8/2SSFvdNIwXkl67VdJ4KR+xZ2B9+e8kDIT/fE9+PINisWh+xw==" algorithmName="SHA-512" password="CC35"/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G54:AM54"/>
    <mergeCell ref="AN54:AP54"/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G2"/>
  </mergeCells>
  <hyperlinks>
    <hyperlink ref="A56" location="'A - Napojení na stávající...'!C2" display="/"/>
    <hyperlink ref="A57" location="'B - Bezvýkopová pokládka ...'!C2" display="/"/>
    <hyperlink ref="A58" location="'C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2" t="s">
        <v>90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5"/>
      <c r="AT3" s="12" t="s">
        <v>85</v>
      </c>
    </row>
    <row r="4" s="1" customFormat="1" ht="24.96" customHeight="1">
      <c r="B4" s="15"/>
      <c r="D4" s="137" t="s">
        <v>97</v>
      </c>
      <c r="M4" s="15"/>
      <c r="N4" s="138" t="s">
        <v>11</v>
      </c>
      <c r="AT4" s="12" t="s">
        <v>4</v>
      </c>
    </row>
    <row r="5" s="1" customFormat="1" ht="6.96" customHeight="1">
      <c r="B5" s="15"/>
      <c r="M5" s="15"/>
    </row>
    <row r="6" s="1" customFormat="1" ht="12" customHeight="1">
      <c r="B6" s="15"/>
      <c r="D6" s="139" t="s">
        <v>17</v>
      </c>
      <c r="M6" s="15"/>
    </row>
    <row r="7" s="1" customFormat="1" ht="16.5" customHeight="1">
      <c r="B7" s="15"/>
      <c r="E7" s="140" t="str">
        <f>'Rekapitulace stavby'!K6</f>
        <v>II/602 kabelovod Jankov</v>
      </c>
      <c r="F7" s="139"/>
      <c r="G7" s="139"/>
      <c r="H7" s="139"/>
      <c r="M7" s="15"/>
    </row>
    <row r="8" s="1" customFormat="1" ht="12" customHeight="1">
      <c r="B8" s="15"/>
      <c r="D8" s="139" t="s">
        <v>98</v>
      </c>
      <c r="M8" s="15"/>
    </row>
    <row r="9" s="2" customFormat="1" ht="16.5" customHeight="1">
      <c r="A9" s="33"/>
      <c r="B9" s="39"/>
      <c r="C9" s="33"/>
      <c r="D9" s="33"/>
      <c r="E9" s="140" t="s">
        <v>99</v>
      </c>
      <c r="F9" s="33"/>
      <c r="G9" s="33"/>
      <c r="H9" s="33"/>
      <c r="I9" s="33"/>
      <c r="J9" s="33"/>
      <c r="K9" s="33"/>
      <c r="L9" s="33"/>
      <c r="M9" s="141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9" t="s">
        <v>100</v>
      </c>
      <c r="E10" s="33"/>
      <c r="F10" s="33"/>
      <c r="G10" s="33"/>
      <c r="H10" s="33"/>
      <c r="I10" s="33"/>
      <c r="J10" s="33"/>
      <c r="K10" s="33"/>
      <c r="L10" s="33"/>
      <c r="M10" s="141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2" t="s">
        <v>101</v>
      </c>
      <c r="F11" s="33"/>
      <c r="G11" s="33"/>
      <c r="H11" s="33"/>
      <c r="I11" s="33"/>
      <c r="J11" s="33"/>
      <c r="K11" s="33"/>
      <c r="L11" s="33"/>
      <c r="M11" s="141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141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9" t="s">
        <v>19</v>
      </c>
      <c r="E13" s="33"/>
      <c r="F13" s="130" t="s">
        <v>20</v>
      </c>
      <c r="G13" s="33"/>
      <c r="H13" s="33"/>
      <c r="I13" s="139" t="s">
        <v>21</v>
      </c>
      <c r="J13" s="130" t="s">
        <v>20</v>
      </c>
      <c r="K13" s="33"/>
      <c r="L13" s="33"/>
      <c r="M13" s="141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9" t="s">
        <v>22</v>
      </c>
      <c r="E14" s="33"/>
      <c r="F14" s="130" t="s">
        <v>23</v>
      </c>
      <c r="G14" s="33"/>
      <c r="H14" s="33"/>
      <c r="I14" s="139" t="s">
        <v>24</v>
      </c>
      <c r="J14" s="143" t="str">
        <f>'Rekapitulace stavby'!AN8</f>
        <v>10. 5. 2022</v>
      </c>
      <c r="K14" s="33"/>
      <c r="L14" s="33"/>
      <c r="M14" s="141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141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9" t="s">
        <v>26</v>
      </c>
      <c r="E16" s="33"/>
      <c r="F16" s="33"/>
      <c r="G16" s="33"/>
      <c r="H16" s="33"/>
      <c r="I16" s="139" t="s">
        <v>27</v>
      </c>
      <c r="J16" s="130" t="s">
        <v>28</v>
      </c>
      <c r="K16" s="33"/>
      <c r="L16" s="33"/>
      <c r="M16" s="141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30" t="s">
        <v>29</v>
      </c>
      <c r="F17" s="33"/>
      <c r="G17" s="33"/>
      <c r="H17" s="33"/>
      <c r="I17" s="139" t="s">
        <v>30</v>
      </c>
      <c r="J17" s="130" t="s">
        <v>31</v>
      </c>
      <c r="K17" s="33"/>
      <c r="L17" s="33"/>
      <c r="M17" s="141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141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9" t="s">
        <v>32</v>
      </c>
      <c r="E19" s="33"/>
      <c r="F19" s="33"/>
      <c r="G19" s="33"/>
      <c r="H19" s="33"/>
      <c r="I19" s="139" t="s">
        <v>27</v>
      </c>
      <c r="J19" s="28" t="str">
        <f>'Rekapitulace stavby'!AN13</f>
        <v>Vyplň údaj</v>
      </c>
      <c r="K19" s="33"/>
      <c r="L19" s="33"/>
      <c r="M19" s="141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28" t="str">
        <f>'Rekapitulace stavby'!E14</f>
        <v>Vyplň údaj</v>
      </c>
      <c r="F20" s="130"/>
      <c r="G20" s="130"/>
      <c r="H20" s="130"/>
      <c r="I20" s="139" t="s">
        <v>30</v>
      </c>
      <c r="J20" s="28" t="str">
        <f>'Rekapitulace stavby'!AN14</f>
        <v>Vyplň údaj</v>
      </c>
      <c r="K20" s="33"/>
      <c r="L20" s="33"/>
      <c r="M20" s="141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141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9" t="s">
        <v>34</v>
      </c>
      <c r="E22" s="33"/>
      <c r="F22" s="33"/>
      <c r="G22" s="33"/>
      <c r="H22" s="33"/>
      <c r="I22" s="139" t="s">
        <v>27</v>
      </c>
      <c r="J22" s="130" t="s">
        <v>20</v>
      </c>
      <c r="K22" s="33"/>
      <c r="L22" s="33"/>
      <c r="M22" s="141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30" t="s">
        <v>35</v>
      </c>
      <c r="F23" s="33"/>
      <c r="G23" s="33"/>
      <c r="H23" s="33"/>
      <c r="I23" s="139" t="s">
        <v>30</v>
      </c>
      <c r="J23" s="130" t="s">
        <v>20</v>
      </c>
      <c r="K23" s="33"/>
      <c r="L23" s="33"/>
      <c r="M23" s="141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141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9" t="s">
        <v>36</v>
      </c>
      <c r="E25" s="33"/>
      <c r="F25" s="33"/>
      <c r="G25" s="33"/>
      <c r="H25" s="33"/>
      <c r="I25" s="139" t="s">
        <v>27</v>
      </c>
      <c r="J25" s="130" t="s">
        <v>37</v>
      </c>
      <c r="K25" s="33"/>
      <c r="L25" s="33"/>
      <c r="M25" s="141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30" t="s">
        <v>38</v>
      </c>
      <c r="F26" s="33"/>
      <c r="G26" s="33"/>
      <c r="H26" s="33"/>
      <c r="I26" s="139" t="s">
        <v>30</v>
      </c>
      <c r="J26" s="130" t="s">
        <v>39</v>
      </c>
      <c r="K26" s="33"/>
      <c r="L26" s="33"/>
      <c r="M26" s="141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141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9" t="s">
        <v>40</v>
      </c>
      <c r="E28" s="33"/>
      <c r="F28" s="33"/>
      <c r="G28" s="33"/>
      <c r="H28" s="33"/>
      <c r="I28" s="33"/>
      <c r="J28" s="33"/>
      <c r="K28" s="33"/>
      <c r="L28" s="33"/>
      <c r="M28" s="141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47.25" customHeight="1">
      <c r="A29" s="144"/>
      <c r="B29" s="145"/>
      <c r="C29" s="144"/>
      <c r="D29" s="144"/>
      <c r="E29" s="146" t="s">
        <v>41</v>
      </c>
      <c r="F29" s="146"/>
      <c r="G29" s="146"/>
      <c r="H29" s="146"/>
      <c r="I29" s="144"/>
      <c r="J29" s="144"/>
      <c r="K29" s="144"/>
      <c r="L29" s="144"/>
      <c r="M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141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8"/>
      <c r="E31" s="148"/>
      <c r="F31" s="148"/>
      <c r="G31" s="148"/>
      <c r="H31" s="148"/>
      <c r="I31" s="148"/>
      <c r="J31" s="148"/>
      <c r="K31" s="148"/>
      <c r="L31" s="148"/>
      <c r="M31" s="141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9"/>
      <c r="C32" s="33"/>
      <c r="D32" s="33"/>
      <c r="E32" s="139" t="s">
        <v>102</v>
      </c>
      <c r="F32" s="33"/>
      <c r="G32" s="33"/>
      <c r="H32" s="33"/>
      <c r="I32" s="33"/>
      <c r="J32" s="33"/>
      <c r="K32" s="149">
        <f>I65</f>
        <v>0</v>
      </c>
      <c r="L32" s="33"/>
      <c r="M32" s="141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>
      <c r="A33" s="33"/>
      <c r="B33" s="39"/>
      <c r="C33" s="33"/>
      <c r="D33" s="33"/>
      <c r="E33" s="139" t="s">
        <v>103</v>
      </c>
      <c r="F33" s="33"/>
      <c r="G33" s="33"/>
      <c r="H33" s="33"/>
      <c r="I33" s="33"/>
      <c r="J33" s="33"/>
      <c r="K33" s="149">
        <f>J65</f>
        <v>0</v>
      </c>
      <c r="L33" s="33"/>
      <c r="M33" s="141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9"/>
      <c r="C34" s="33"/>
      <c r="D34" s="150" t="s">
        <v>42</v>
      </c>
      <c r="E34" s="33"/>
      <c r="F34" s="33"/>
      <c r="G34" s="33"/>
      <c r="H34" s="33"/>
      <c r="I34" s="33"/>
      <c r="J34" s="33"/>
      <c r="K34" s="151">
        <f>ROUND(K87, 2)</f>
        <v>0</v>
      </c>
      <c r="L34" s="33"/>
      <c r="M34" s="141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9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141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33"/>
      <c r="F36" s="152" t="s">
        <v>44</v>
      </c>
      <c r="G36" s="33"/>
      <c r="H36" s="33"/>
      <c r="I36" s="152" t="s">
        <v>43</v>
      </c>
      <c r="J36" s="33"/>
      <c r="K36" s="152" t="s">
        <v>45</v>
      </c>
      <c r="L36" s="33"/>
      <c r="M36" s="141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9"/>
      <c r="C37" s="33"/>
      <c r="D37" s="153" t="s">
        <v>46</v>
      </c>
      <c r="E37" s="139" t="s">
        <v>47</v>
      </c>
      <c r="F37" s="149">
        <f>ROUND((SUM(BE87:BE142)),  2)</f>
        <v>0</v>
      </c>
      <c r="G37" s="33"/>
      <c r="H37" s="33"/>
      <c r="I37" s="154">
        <v>0.20999999999999999</v>
      </c>
      <c r="J37" s="33"/>
      <c r="K37" s="149">
        <f>ROUND(((SUM(BE87:BE142))*I37),  2)</f>
        <v>0</v>
      </c>
      <c r="L37" s="33"/>
      <c r="M37" s="141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9"/>
      <c r="C38" s="33"/>
      <c r="D38" s="33"/>
      <c r="E38" s="139" t="s">
        <v>48</v>
      </c>
      <c r="F38" s="149">
        <f>ROUND((SUM(BF87:BF142)),  2)</f>
        <v>0</v>
      </c>
      <c r="G38" s="33"/>
      <c r="H38" s="33"/>
      <c r="I38" s="154">
        <v>0.14999999999999999</v>
      </c>
      <c r="J38" s="33"/>
      <c r="K38" s="149">
        <f>ROUND(((SUM(BF87:BF142))*I38),  2)</f>
        <v>0</v>
      </c>
      <c r="L38" s="33"/>
      <c r="M38" s="141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9" t="s">
        <v>49</v>
      </c>
      <c r="F39" s="149">
        <f>ROUND((SUM(BG87:BG142)),  2)</f>
        <v>0</v>
      </c>
      <c r="G39" s="33"/>
      <c r="H39" s="33"/>
      <c r="I39" s="154">
        <v>0.20999999999999999</v>
      </c>
      <c r="J39" s="33"/>
      <c r="K39" s="149">
        <f>0</f>
        <v>0</v>
      </c>
      <c r="L39" s="33"/>
      <c r="M39" s="141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139" t="s">
        <v>50</v>
      </c>
      <c r="F40" s="149">
        <f>ROUND((SUM(BH87:BH142)),  2)</f>
        <v>0</v>
      </c>
      <c r="G40" s="33"/>
      <c r="H40" s="33"/>
      <c r="I40" s="154">
        <v>0.14999999999999999</v>
      </c>
      <c r="J40" s="33"/>
      <c r="K40" s="149">
        <f>0</f>
        <v>0</v>
      </c>
      <c r="L40" s="33"/>
      <c r="M40" s="141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9"/>
      <c r="C41" s="33"/>
      <c r="D41" s="33"/>
      <c r="E41" s="139" t="s">
        <v>51</v>
      </c>
      <c r="F41" s="149">
        <f>ROUND((SUM(BI87:BI142)),  2)</f>
        <v>0</v>
      </c>
      <c r="G41" s="33"/>
      <c r="H41" s="33"/>
      <c r="I41" s="154">
        <v>0</v>
      </c>
      <c r="J41" s="33"/>
      <c r="K41" s="149">
        <f>0</f>
        <v>0</v>
      </c>
      <c r="L41" s="33"/>
      <c r="M41" s="141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9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141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9"/>
      <c r="C43" s="155"/>
      <c r="D43" s="156" t="s">
        <v>52</v>
      </c>
      <c r="E43" s="157"/>
      <c r="F43" s="157"/>
      <c r="G43" s="158" t="s">
        <v>53</v>
      </c>
      <c r="H43" s="159" t="s">
        <v>54</v>
      </c>
      <c r="I43" s="157"/>
      <c r="J43" s="157"/>
      <c r="K43" s="160">
        <f>SUM(K34:K41)</f>
        <v>0</v>
      </c>
      <c r="L43" s="161"/>
      <c r="M43" s="141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41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8" s="2" customFormat="1" ht="6.96" customHeight="1">
      <c r="A48" s="33"/>
      <c r="B48" s="164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41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24.96" customHeight="1">
      <c r="A49" s="33"/>
      <c r="B49" s="34"/>
      <c r="C49" s="18" t="s">
        <v>104</v>
      </c>
      <c r="D49" s="35"/>
      <c r="E49" s="35"/>
      <c r="F49" s="35"/>
      <c r="G49" s="35"/>
      <c r="H49" s="35"/>
      <c r="I49" s="35"/>
      <c r="J49" s="35"/>
      <c r="K49" s="35"/>
      <c r="L49" s="35"/>
      <c r="M49" s="141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6.96" customHeight="1">
      <c r="A50" s="33"/>
      <c r="B50" s="34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141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12" customHeight="1">
      <c r="A51" s="33"/>
      <c r="B51" s="34"/>
      <c r="C51" s="27" t="s">
        <v>17</v>
      </c>
      <c r="D51" s="35"/>
      <c r="E51" s="35"/>
      <c r="F51" s="35"/>
      <c r="G51" s="35"/>
      <c r="H51" s="35"/>
      <c r="I51" s="35"/>
      <c r="J51" s="35"/>
      <c r="K51" s="35"/>
      <c r="L51" s="35"/>
      <c r="M51" s="141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6.5" customHeight="1">
      <c r="A52" s="33"/>
      <c r="B52" s="34"/>
      <c r="C52" s="35"/>
      <c r="D52" s="35"/>
      <c r="E52" s="166" t="str">
        <f>E7</f>
        <v>II/602 kabelovod Jankov</v>
      </c>
      <c r="F52" s="27"/>
      <c r="G52" s="27"/>
      <c r="H52" s="27"/>
      <c r="I52" s="35"/>
      <c r="J52" s="35"/>
      <c r="K52" s="35"/>
      <c r="L52" s="35"/>
      <c r="M52" s="141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1" customFormat="1" ht="12" customHeight="1">
      <c r="B53" s="16"/>
      <c r="C53" s="27" t="s">
        <v>98</v>
      </c>
      <c r="D53" s="17"/>
      <c r="E53" s="17"/>
      <c r="F53" s="17"/>
      <c r="G53" s="17"/>
      <c r="H53" s="17"/>
      <c r="I53" s="17"/>
      <c r="J53" s="17"/>
      <c r="K53" s="17"/>
      <c r="L53" s="17"/>
      <c r="M53" s="15"/>
    </row>
    <row r="54" s="2" customFormat="1" ht="16.5" customHeight="1">
      <c r="A54" s="33"/>
      <c r="B54" s="34"/>
      <c r="C54" s="35"/>
      <c r="D54" s="35"/>
      <c r="E54" s="166" t="s">
        <v>99</v>
      </c>
      <c r="F54" s="35"/>
      <c r="G54" s="35"/>
      <c r="H54" s="35"/>
      <c r="I54" s="35"/>
      <c r="J54" s="35"/>
      <c r="K54" s="35"/>
      <c r="L54" s="35"/>
      <c r="M54" s="141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2" customHeight="1">
      <c r="A55" s="33"/>
      <c r="B55" s="34"/>
      <c r="C55" s="27" t="s">
        <v>100</v>
      </c>
      <c r="D55" s="35"/>
      <c r="E55" s="35"/>
      <c r="F55" s="35"/>
      <c r="G55" s="35"/>
      <c r="H55" s="35"/>
      <c r="I55" s="35"/>
      <c r="J55" s="35"/>
      <c r="K55" s="35"/>
      <c r="L55" s="35"/>
      <c r="M55" s="141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6.5" customHeight="1">
      <c r="A56" s="33"/>
      <c r="B56" s="34"/>
      <c r="C56" s="35"/>
      <c r="D56" s="35"/>
      <c r="E56" s="64" t="str">
        <f>E11</f>
        <v>A - Napojení na stávající trasy HDPE vč. uložení 4x OKOS na trase</v>
      </c>
      <c r="F56" s="35"/>
      <c r="G56" s="35"/>
      <c r="H56" s="35"/>
      <c r="I56" s="35"/>
      <c r="J56" s="35"/>
      <c r="K56" s="35"/>
      <c r="L56" s="35"/>
      <c r="M56" s="141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141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2" customHeight="1">
      <c r="A58" s="33"/>
      <c r="B58" s="34"/>
      <c r="C58" s="27" t="s">
        <v>22</v>
      </c>
      <c r="D58" s="35"/>
      <c r="E58" s="35"/>
      <c r="F58" s="22" t="str">
        <f>F14</f>
        <v>silnice II/602 - Jankov, Opatov</v>
      </c>
      <c r="G58" s="35"/>
      <c r="H58" s="35"/>
      <c r="I58" s="27" t="s">
        <v>24</v>
      </c>
      <c r="J58" s="67" t="str">
        <f>IF(J14="","",J14)</f>
        <v>10. 5. 2022</v>
      </c>
      <c r="K58" s="35"/>
      <c r="L58" s="35"/>
      <c r="M58" s="141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6.96" customHeight="1">
      <c r="A59" s="33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141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5.15" customHeight="1">
      <c r="A60" s="33"/>
      <c r="B60" s="34"/>
      <c r="C60" s="27" t="s">
        <v>26</v>
      </c>
      <c r="D60" s="35"/>
      <c r="E60" s="35"/>
      <c r="F60" s="22" t="str">
        <f>E17</f>
        <v>Kraj Vysočina, Žižkova 1882/57, 58601 Jihlava</v>
      </c>
      <c r="G60" s="35"/>
      <c r="H60" s="35"/>
      <c r="I60" s="27" t="s">
        <v>34</v>
      </c>
      <c r="J60" s="31" t="str">
        <f>E23</f>
        <v>ing. Jan Vítů</v>
      </c>
      <c r="K60" s="35"/>
      <c r="L60" s="35"/>
      <c r="M60" s="141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15.15" customHeight="1">
      <c r="A61" s="33"/>
      <c r="B61" s="34"/>
      <c r="C61" s="27" t="s">
        <v>32</v>
      </c>
      <c r="D61" s="35"/>
      <c r="E61" s="35"/>
      <c r="F61" s="22" t="str">
        <f>IF(E20="","",E20)</f>
        <v>Vyplň údaj</v>
      </c>
      <c r="G61" s="35"/>
      <c r="H61" s="35"/>
      <c r="I61" s="27" t="s">
        <v>36</v>
      </c>
      <c r="J61" s="31" t="str">
        <f>E26</f>
        <v>deke, s.r.o.</v>
      </c>
      <c r="K61" s="35"/>
      <c r="L61" s="35"/>
      <c r="M61" s="141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141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9.28" customHeight="1">
      <c r="A63" s="33"/>
      <c r="B63" s="34"/>
      <c r="C63" s="167" t="s">
        <v>105</v>
      </c>
      <c r="D63" s="168"/>
      <c r="E63" s="168"/>
      <c r="F63" s="168"/>
      <c r="G63" s="168"/>
      <c r="H63" s="168"/>
      <c r="I63" s="169" t="s">
        <v>106</v>
      </c>
      <c r="J63" s="169" t="s">
        <v>107</v>
      </c>
      <c r="K63" s="169" t="s">
        <v>108</v>
      </c>
      <c r="L63" s="168"/>
      <c r="M63" s="141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="2" customFormat="1" ht="10.32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141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="2" customFormat="1" ht="22.8" customHeight="1">
      <c r="A65" s="33"/>
      <c r="B65" s="34"/>
      <c r="C65" s="170" t="s">
        <v>76</v>
      </c>
      <c r="D65" s="35"/>
      <c r="E65" s="35"/>
      <c r="F65" s="35"/>
      <c r="G65" s="35"/>
      <c r="H65" s="35"/>
      <c r="I65" s="97">
        <f>Q87</f>
        <v>0</v>
      </c>
      <c r="J65" s="97">
        <f>R87</f>
        <v>0</v>
      </c>
      <c r="K65" s="97">
        <f>K87</f>
        <v>0</v>
      </c>
      <c r="L65" s="35"/>
      <c r="M65" s="141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U65" s="12" t="s">
        <v>109</v>
      </c>
    </row>
    <row r="66" s="2" customFormat="1" ht="21.84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141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="2" customFormat="1" ht="6.96" customHeight="1">
      <c r="A67" s="33"/>
      <c r="B67" s="54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141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="2" customFormat="1" ht="6.96" customHeight="1">
      <c r="A71" s="33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141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24.96" customHeight="1">
      <c r="A72" s="33"/>
      <c r="B72" s="34"/>
      <c r="C72" s="18" t="s">
        <v>110</v>
      </c>
      <c r="D72" s="35"/>
      <c r="E72" s="35"/>
      <c r="F72" s="35"/>
      <c r="G72" s="35"/>
      <c r="H72" s="35"/>
      <c r="I72" s="35"/>
      <c r="J72" s="35"/>
      <c r="K72" s="35"/>
      <c r="L72" s="35"/>
      <c r="M72" s="141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6.96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141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12" customHeight="1">
      <c r="A74" s="33"/>
      <c r="B74" s="34"/>
      <c r="C74" s="27" t="s">
        <v>17</v>
      </c>
      <c r="D74" s="35"/>
      <c r="E74" s="35"/>
      <c r="F74" s="35"/>
      <c r="G74" s="35"/>
      <c r="H74" s="35"/>
      <c r="I74" s="35"/>
      <c r="J74" s="35"/>
      <c r="K74" s="35"/>
      <c r="L74" s="35"/>
      <c r="M74" s="141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6.5" customHeight="1">
      <c r="A75" s="33"/>
      <c r="B75" s="34"/>
      <c r="C75" s="35"/>
      <c r="D75" s="35"/>
      <c r="E75" s="166" t="str">
        <f>E7</f>
        <v>II/602 kabelovod Jankov</v>
      </c>
      <c r="F75" s="27"/>
      <c r="G75" s="27"/>
      <c r="H75" s="27"/>
      <c r="I75" s="35"/>
      <c r="J75" s="35"/>
      <c r="K75" s="35"/>
      <c r="L75" s="35"/>
      <c r="M75" s="141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1" customFormat="1" ht="12" customHeight="1">
      <c r="B76" s="16"/>
      <c r="C76" s="27" t="s">
        <v>98</v>
      </c>
      <c r="D76" s="17"/>
      <c r="E76" s="17"/>
      <c r="F76" s="17"/>
      <c r="G76" s="17"/>
      <c r="H76" s="17"/>
      <c r="I76" s="17"/>
      <c r="J76" s="17"/>
      <c r="K76" s="17"/>
      <c r="L76" s="17"/>
      <c r="M76" s="15"/>
    </row>
    <row r="77" s="2" customFormat="1" ht="16.5" customHeight="1">
      <c r="A77" s="33"/>
      <c r="B77" s="34"/>
      <c r="C77" s="35"/>
      <c r="D77" s="35"/>
      <c r="E77" s="166" t="s">
        <v>99</v>
      </c>
      <c r="F77" s="35"/>
      <c r="G77" s="35"/>
      <c r="H77" s="35"/>
      <c r="I77" s="35"/>
      <c r="J77" s="35"/>
      <c r="K77" s="35"/>
      <c r="L77" s="35"/>
      <c r="M77" s="141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2" customHeight="1">
      <c r="A78" s="33"/>
      <c r="B78" s="34"/>
      <c r="C78" s="27" t="s">
        <v>100</v>
      </c>
      <c r="D78" s="35"/>
      <c r="E78" s="35"/>
      <c r="F78" s="35"/>
      <c r="G78" s="35"/>
      <c r="H78" s="35"/>
      <c r="I78" s="35"/>
      <c r="J78" s="35"/>
      <c r="K78" s="35"/>
      <c r="L78" s="35"/>
      <c r="M78" s="141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6.5" customHeight="1">
      <c r="A79" s="33"/>
      <c r="B79" s="34"/>
      <c r="C79" s="35"/>
      <c r="D79" s="35"/>
      <c r="E79" s="64" t="str">
        <f>E11</f>
        <v>A - Napojení na stávající trasy HDPE vč. uložení 4x OKOS na trase</v>
      </c>
      <c r="F79" s="35"/>
      <c r="G79" s="35"/>
      <c r="H79" s="35"/>
      <c r="I79" s="35"/>
      <c r="J79" s="35"/>
      <c r="K79" s="35"/>
      <c r="L79" s="35"/>
      <c r="M79" s="141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6.96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141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2" customHeight="1">
      <c r="A81" s="33"/>
      <c r="B81" s="34"/>
      <c r="C81" s="27" t="s">
        <v>22</v>
      </c>
      <c r="D81" s="35"/>
      <c r="E81" s="35"/>
      <c r="F81" s="22" t="str">
        <f>F14</f>
        <v>silnice II/602 - Jankov, Opatov</v>
      </c>
      <c r="G81" s="35"/>
      <c r="H81" s="35"/>
      <c r="I81" s="27" t="s">
        <v>24</v>
      </c>
      <c r="J81" s="67" t="str">
        <f>IF(J14="","",J14)</f>
        <v>10. 5. 2022</v>
      </c>
      <c r="K81" s="35"/>
      <c r="L81" s="35"/>
      <c r="M81" s="141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6.96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141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5.15" customHeight="1">
      <c r="A83" s="33"/>
      <c r="B83" s="34"/>
      <c r="C83" s="27" t="s">
        <v>26</v>
      </c>
      <c r="D83" s="35"/>
      <c r="E83" s="35"/>
      <c r="F83" s="22" t="str">
        <f>E17</f>
        <v>Kraj Vysočina, Žižkova 1882/57, 58601 Jihlava</v>
      </c>
      <c r="G83" s="35"/>
      <c r="H83" s="35"/>
      <c r="I83" s="27" t="s">
        <v>34</v>
      </c>
      <c r="J83" s="31" t="str">
        <f>E23</f>
        <v>ing. Jan Vítů</v>
      </c>
      <c r="K83" s="35"/>
      <c r="L83" s="35"/>
      <c r="M83" s="141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5.15" customHeight="1">
      <c r="A84" s="33"/>
      <c r="B84" s="34"/>
      <c r="C84" s="27" t="s">
        <v>32</v>
      </c>
      <c r="D84" s="35"/>
      <c r="E84" s="35"/>
      <c r="F84" s="22" t="str">
        <f>IF(E20="","",E20)</f>
        <v>Vyplň údaj</v>
      </c>
      <c r="G84" s="35"/>
      <c r="H84" s="35"/>
      <c r="I84" s="27" t="s">
        <v>36</v>
      </c>
      <c r="J84" s="31" t="str">
        <f>E26</f>
        <v>deke, s.r.o.</v>
      </c>
      <c r="K84" s="35"/>
      <c r="L84" s="35"/>
      <c r="M84" s="141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0.32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141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9" customFormat="1" ht="29.28" customHeight="1">
      <c r="A86" s="171"/>
      <c r="B86" s="172"/>
      <c r="C86" s="173" t="s">
        <v>111</v>
      </c>
      <c r="D86" s="174" t="s">
        <v>61</v>
      </c>
      <c r="E86" s="174" t="s">
        <v>57</v>
      </c>
      <c r="F86" s="174" t="s">
        <v>58</v>
      </c>
      <c r="G86" s="174" t="s">
        <v>112</v>
      </c>
      <c r="H86" s="174" t="s">
        <v>113</v>
      </c>
      <c r="I86" s="174" t="s">
        <v>114</v>
      </c>
      <c r="J86" s="174" t="s">
        <v>115</v>
      </c>
      <c r="K86" s="174" t="s">
        <v>108</v>
      </c>
      <c r="L86" s="175" t="s">
        <v>116</v>
      </c>
      <c r="M86" s="176"/>
      <c r="N86" s="87" t="s">
        <v>20</v>
      </c>
      <c r="O86" s="88" t="s">
        <v>46</v>
      </c>
      <c r="P86" s="88" t="s">
        <v>117</v>
      </c>
      <c r="Q86" s="88" t="s">
        <v>118</v>
      </c>
      <c r="R86" s="88" t="s">
        <v>119</v>
      </c>
      <c r="S86" s="88" t="s">
        <v>120</v>
      </c>
      <c r="T86" s="88" t="s">
        <v>121</v>
      </c>
      <c r="U86" s="88" t="s">
        <v>122</v>
      </c>
      <c r="V86" s="88" t="s">
        <v>123</v>
      </c>
      <c r="W86" s="88" t="s">
        <v>124</v>
      </c>
      <c r="X86" s="89" t="s">
        <v>125</v>
      </c>
      <c r="Y86" s="171"/>
      <c r="Z86" s="171"/>
      <c r="AA86" s="171"/>
      <c r="AB86" s="171"/>
      <c r="AC86" s="171"/>
      <c r="AD86" s="171"/>
      <c r="AE86" s="171"/>
    </row>
    <row r="87" s="2" customFormat="1" ht="22.8" customHeight="1">
      <c r="A87" s="33"/>
      <c r="B87" s="34"/>
      <c r="C87" s="94" t="s">
        <v>126</v>
      </c>
      <c r="D87" s="35"/>
      <c r="E87" s="35"/>
      <c r="F87" s="35"/>
      <c r="G87" s="35"/>
      <c r="H87" s="35"/>
      <c r="I87" s="35"/>
      <c r="J87" s="35"/>
      <c r="K87" s="177">
        <f>BK87</f>
        <v>0</v>
      </c>
      <c r="L87" s="35"/>
      <c r="M87" s="39"/>
      <c r="N87" s="90"/>
      <c r="O87" s="178"/>
      <c r="P87" s="91"/>
      <c r="Q87" s="179">
        <f>SUM(Q88:Q142)</f>
        <v>0</v>
      </c>
      <c r="R87" s="179">
        <f>SUM(R88:R142)</f>
        <v>0</v>
      </c>
      <c r="S87" s="91"/>
      <c r="T87" s="180">
        <f>SUM(T88:T142)</f>
        <v>0</v>
      </c>
      <c r="U87" s="91"/>
      <c r="V87" s="180">
        <f>SUM(V88:V142)</f>
        <v>0</v>
      </c>
      <c r="W87" s="91"/>
      <c r="X87" s="181">
        <f>SUM(X88:X142)</f>
        <v>0</v>
      </c>
      <c r="Y87" s="33"/>
      <c r="Z87" s="33"/>
      <c r="AA87" s="33"/>
      <c r="AB87" s="33"/>
      <c r="AC87" s="33"/>
      <c r="AD87" s="33"/>
      <c r="AE87" s="33"/>
      <c r="AT87" s="12" t="s">
        <v>77</v>
      </c>
      <c r="AU87" s="12" t="s">
        <v>109</v>
      </c>
      <c r="BK87" s="182">
        <f>SUM(BK88:BK142)</f>
        <v>0</v>
      </c>
    </row>
    <row r="88" s="2" customFormat="1" ht="16.5" customHeight="1">
      <c r="A88" s="33"/>
      <c r="B88" s="34"/>
      <c r="C88" s="183" t="s">
        <v>15</v>
      </c>
      <c r="D88" s="183" t="s">
        <v>127</v>
      </c>
      <c r="E88" s="184" t="s">
        <v>128</v>
      </c>
      <c r="F88" s="185" t="s">
        <v>129</v>
      </c>
      <c r="G88" s="186" t="s">
        <v>20</v>
      </c>
      <c r="H88" s="187">
        <v>2</v>
      </c>
      <c r="I88" s="188"/>
      <c r="J88" s="188"/>
      <c r="K88" s="189">
        <f>ROUND(P88*H88,2)</f>
        <v>0</v>
      </c>
      <c r="L88" s="185" t="s">
        <v>20</v>
      </c>
      <c r="M88" s="39"/>
      <c r="N88" s="190" t="s">
        <v>20</v>
      </c>
      <c r="O88" s="191" t="s">
        <v>47</v>
      </c>
      <c r="P88" s="192">
        <f>I88+J88</f>
        <v>0</v>
      </c>
      <c r="Q88" s="192">
        <f>ROUND(I88*H88,2)</f>
        <v>0</v>
      </c>
      <c r="R88" s="192">
        <f>ROUND(J88*H88,2)</f>
        <v>0</v>
      </c>
      <c r="S88" s="79"/>
      <c r="T88" s="193">
        <f>S88*H88</f>
        <v>0</v>
      </c>
      <c r="U88" s="193">
        <v>0</v>
      </c>
      <c r="V88" s="193">
        <f>U88*H88</f>
        <v>0</v>
      </c>
      <c r="W88" s="193">
        <v>0</v>
      </c>
      <c r="X88" s="194">
        <f>W88*H88</f>
        <v>0</v>
      </c>
      <c r="Y88" s="33"/>
      <c r="Z88" s="33"/>
      <c r="AA88" s="33"/>
      <c r="AB88" s="33"/>
      <c r="AC88" s="33"/>
      <c r="AD88" s="33"/>
      <c r="AE88" s="33"/>
      <c r="AR88" s="195" t="s">
        <v>130</v>
      </c>
      <c r="AT88" s="195" t="s">
        <v>127</v>
      </c>
      <c r="AU88" s="195" t="s">
        <v>78</v>
      </c>
      <c r="AY88" s="12" t="s">
        <v>131</v>
      </c>
      <c r="BE88" s="196">
        <f>IF(O88="základní",K88,0)</f>
        <v>0</v>
      </c>
      <c r="BF88" s="196">
        <f>IF(O88="snížená",K88,0)</f>
        <v>0</v>
      </c>
      <c r="BG88" s="196">
        <f>IF(O88="zákl. přenesená",K88,0)</f>
        <v>0</v>
      </c>
      <c r="BH88" s="196">
        <f>IF(O88="sníž. přenesená",K88,0)</f>
        <v>0</v>
      </c>
      <c r="BI88" s="196">
        <f>IF(O88="nulová",K88,0)</f>
        <v>0</v>
      </c>
      <c r="BJ88" s="12" t="s">
        <v>15</v>
      </c>
      <c r="BK88" s="196">
        <f>ROUND(P88*H88,2)</f>
        <v>0</v>
      </c>
      <c r="BL88" s="12" t="s">
        <v>130</v>
      </c>
      <c r="BM88" s="195" t="s">
        <v>132</v>
      </c>
    </row>
    <row r="89" s="2" customFormat="1">
      <c r="A89" s="33"/>
      <c r="B89" s="34"/>
      <c r="C89" s="35"/>
      <c r="D89" s="197" t="s">
        <v>133</v>
      </c>
      <c r="E89" s="35"/>
      <c r="F89" s="198" t="s">
        <v>129</v>
      </c>
      <c r="G89" s="35"/>
      <c r="H89" s="35"/>
      <c r="I89" s="199"/>
      <c r="J89" s="199"/>
      <c r="K89" s="35"/>
      <c r="L89" s="35"/>
      <c r="M89" s="39"/>
      <c r="N89" s="200"/>
      <c r="O89" s="201"/>
      <c r="P89" s="79"/>
      <c r="Q89" s="79"/>
      <c r="R89" s="79"/>
      <c r="S89" s="79"/>
      <c r="T89" s="79"/>
      <c r="U89" s="79"/>
      <c r="V89" s="79"/>
      <c r="W89" s="79"/>
      <c r="X89" s="80"/>
      <c r="Y89" s="33"/>
      <c r="Z89" s="33"/>
      <c r="AA89" s="33"/>
      <c r="AB89" s="33"/>
      <c r="AC89" s="33"/>
      <c r="AD89" s="33"/>
      <c r="AE89" s="33"/>
      <c r="AT89" s="12" t="s">
        <v>133</v>
      </c>
      <c r="AU89" s="12" t="s">
        <v>78</v>
      </c>
    </row>
    <row r="90" s="2" customFormat="1" ht="24.15" customHeight="1">
      <c r="A90" s="33"/>
      <c r="B90" s="34"/>
      <c r="C90" s="183" t="s">
        <v>85</v>
      </c>
      <c r="D90" s="183" t="s">
        <v>127</v>
      </c>
      <c r="E90" s="184" t="s">
        <v>134</v>
      </c>
      <c r="F90" s="185" t="s">
        <v>135</v>
      </c>
      <c r="G90" s="186" t="s">
        <v>136</v>
      </c>
      <c r="H90" s="187">
        <v>4</v>
      </c>
      <c r="I90" s="188"/>
      <c r="J90" s="188"/>
      <c r="K90" s="189">
        <f>ROUND(P90*H90,2)</f>
        <v>0</v>
      </c>
      <c r="L90" s="185" t="s">
        <v>137</v>
      </c>
      <c r="M90" s="39"/>
      <c r="N90" s="190" t="s">
        <v>20</v>
      </c>
      <c r="O90" s="191" t="s">
        <v>47</v>
      </c>
      <c r="P90" s="192">
        <f>I90+J90</f>
        <v>0</v>
      </c>
      <c r="Q90" s="192">
        <f>ROUND(I90*H90,2)</f>
        <v>0</v>
      </c>
      <c r="R90" s="192">
        <f>ROUND(J90*H90,2)</f>
        <v>0</v>
      </c>
      <c r="S90" s="79"/>
      <c r="T90" s="193">
        <f>S90*H90</f>
        <v>0</v>
      </c>
      <c r="U90" s="193">
        <v>0</v>
      </c>
      <c r="V90" s="193">
        <f>U90*H90</f>
        <v>0</v>
      </c>
      <c r="W90" s="193">
        <v>0</v>
      </c>
      <c r="X90" s="194">
        <f>W90*H90</f>
        <v>0</v>
      </c>
      <c r="Y90" s="33"/>
      <c r="Z90" s="33"/>
      <c r="AA90" s="33"/>
      <c r="AB90" s="33"/>
      <c r="AC90" s="33"/>
      <c r="AD90" s="33"/>
      <c r="AE90" s="33"/>
      <c r="AR90" s="195" t="s">
        <v>130</v>
      </c>
      <c r="AT90" s="195" t="s">
        <v>127</v>
      </c>
      <c r="AU90" s="195" t="s">
        <v>78</v>
      </c>
      <c r="AY90" s="12" t="s">
        <v>131</v>
      </c>
      <c r="BE90" s="196">
        <f>IF(O90="základní",K90,0)</f>
        <v>0</v>
      </c>
      <c r="BF90" s="196">
        <f>IF(O90="snížená",K90,0)</f>
        <v>0</v>
      </c>
      <c r="BG90" s="196">
        <f>IF(O90="zákl. přenesená",K90,0)</f>
        <v>0</v>
      </c>
      <c r="BH90" s="196">
        <f>IF(O90="sníž. přenesená",K90,0)</f>
        <v>0</v>
      </c>
      <c r="BI90" s="196">
        <f>IF(O90="nulová",K90,0)</f>
        <v>0</v>
      </c>
      <c r="BJ90" s="12" t="s">
        <v>15</v>
      </c>
      <c r="BK90" s="196">
        <f>ROUND(P90*H90,2)</f>
        <v>0</v>
      </c>
      <c r="BL90" s="12" t="s">
        <v>130</v>
      </c>
      <c r="BM90" s="195" t="s">
        <v>138</v>
      </c>
    </row>
    <row r="91" s="2" customFormat="1">
      <c r="A91" s="33"/>
      <c r="B91" s="34"/>
      <c r="C91" s="35"/>
      <c r="D91" s="197" t="s">
        <v>133</v>
      </c>
      <c r="E91" s="35"/>
      <c r="F91" s="198" t="s">
        <v>139</v>
      </c>
      <c r="G91" s="35"/>
      <c r="H91" s="35"/>
      <c r="I91" s="199"/>
      <c r="J91" s="199"/>
      <c r="K91" s="35"/>
      <c r="L91" s="35"/>
      <c r="M91" s="39"/>
      <c r="N91" s="200"/>
      <c r="O91" s="201"/>
      <c r="P91" s="79"/>
      <c r="Q91" s="79"/>
      <c r="R91" s="79"/>
      <c r="S91" s="79"/>
      <c r="T91" s="79"/>
      <c r="U91" s="79"/>
      <c r="V91" s="79"/>
      <c r="W91" s="79"/>
      <c r="X91" s="80"/>
      <c r="Y91" s="33"/>
      <c r="Z91" s="33"/>
      <c r="AA91" s="33"/>
      <c r="AB91" s="33"/>
      <c r="AC91" s="33"/>
      <c r="AD91" s="33"/>
      <c r="AE91" s="33"/>
      <c r="AT91" s="12" t="s">
        <v>133</v>
      </c>
      <c r="AU91" s="12" t="s">
        <v>78</v>
      </c>
    </row>
    <row r="92" s="2" customFormat="1">
      <c r="A92" s="33"/>
      <c r="B92" s="34"/>
      <c r="C92" s="35"/>
      <c r="D92" s="202" t="s">
        <v>140</v>
      </c>
      <c r="E92" s="35"/>
      <c r="F92" s="203" t="s">
        <v>141</v>
      </c>
      <c r="G92" s="35"/>
      <c r="H92" s="35"/>
      <c r="I92" s="199"/>
      <c r="J92" s="199"/>
      <c r="K92" s="35"/>
      <c r="L92" s="35"/>
      <c r="M92" s="39"/>
      <c r="N92" s="200"/>
      <c r="O92" s="201"/>
      <c r="P92" s="79"/>
      <c r="Q92" s="79"/>
      <c r="R92" s="79"/>
      <c r="S92" s="79"/>
      <c r="T92" s="79"/>
      <c r="U92" s="79"/>
      <c r="V92" s="79"/>
      <c r="W92" s="79"/>
      <c r="X92" s="80"/>
      <c r="Y92" s="33"/>
      <c r="Z92" s="33"/>
      <c r="AA92" s="33"/>
      <c r="AB92" s="33"/>
      <c r="AC92" s="33"/>
      <c r="AD92" s="33"/>
      <c r="AE92" s="33"/>
      <c r="AT92" s="12" t="s">
        <v>140</v>
      </c>
      <c r="AU92" s="12" t="s">
        <v>78</v>
      </c>
    </row>
    <row r="93" s="2" customFormat="1" ht="24.15" customHeight="1">
      <c r="A93" s="33"/>
      <c r="B93" s="34"/>
      <c r="C93" s="183" t="s">
        <v>142</v>
      </c>
      <c r="D93" s="183" t="s">
        <v>127</v>
      </c>
      <c r="E93" s="184" t="s">
        <v>143</v>
      </c>
      <c r="F93" s="185" t="s">
        <v>144</v>
      </c>
      <c r="G93" s="186" t="s">
        <v>136</v>
      </c>
      <c r="H93" s="187">
        <v>2</v>
      </c>
      <c r="I93" s="188"/>
      <c r="J93" s="188"/>
      <c r="K93" s="189">
        <f>ROUND(P93*H93,2)</f>
        <v>0</v>
      </c>
      <c r="L93" s="185" t="s">
        <v>137</v>
      </c>
      <c r="M93" s="39"/>
      <c r="N93" s="190" t="s">
        <v>20</v>
      </c>
      <c r="O93" s="191" t="s">
        <v>47</v>
      </c>
      <c r="P93" s="192">
        <f>I93+J93</f>
        <v>0</v>
      </c>
      <c r="Q93" s="192">
        <f>ROUND(I93*H93,2)</f>
        <v>0</v>
      </c>
      <c r="R93" s="192">
        <f>ROUND(J93*H93,2)</f>
        <v>0</v>
      </c>
      <c r="S93" s="79"/>
      <c r="T93" s="193">
        <f>S93*H93</f>
        <v>0</v>
      </c>
      <c r="U93" s="193">
        <v>0</v>
      </c>
      <c r="V93" s="193">
        <f>U93*H93</f>
        <v>0</v>
      </c>
      <c r="W93" s="193">
        <v>0</v>
      </c>
      <c r="X93" s="194">
        <f>W93*H93</f>
        <v>0</v>
      </c>
      <c r="Y93" s="33"/>
      <c r="Z93" s="33"/>
      <c r="AA93" s="33"/>
      <c r="AB93" s="33"/>
      <c r="AC93" s="33"/>
      <c r="AD93" s="33"/>
      <c r="AE93" s="33"/>
      <c r="AR93" s="195" t="s">
        <v>130</v>
      </c>
      <c r="AT93" s="195" t="s">
        <v>127</v>
      </c>
      <c r="AU93" s="195" t="s">
        <v>78</v>
      </c>
      <c r="AY93" s="12" t="s">
        <v>131</v>
      </c>
      <c r="BE93" s="196">
        <f>IF(O93="základní",K93,0)</f>
        <v>0</v>
      </c>
      <c r="BF93" s="196">
        <f>IF(O93="snížená",K93,0)</f>
        <v>0</v>
      </c>
      <c r="BG93" s="196">
        <f>IF(O93="zákl. přenesená",K93,0)</f>
        <v>0</v>
      </c>
      <c r="BH93" s="196">
        <f>IF(O93="sníž. přenesená",K93,0)</f>
        <v>0</v>
      </c>
      <c r="BI93" s="196">
        <f>IF(O93="nulová",K93,0)</f>
        <v>0</v>
      </c>
      <c r="BJ93" s="12" t="s">
        <v>15</v>
      </c>
      <c r="BK93" s="196">
        <f>ROUND(P93*H93,2)</f>
        <v>0</v>
      </c>
      <c r="BL93" s="12" t="s">
        <v>130</v>
      </c>
      <c r="BM93" s="195" t="s">
        <v>145</v>
      </c>
    </row>
    <row r="94" s="2" customFormat="1">
      <c r="A94" s="33"/>
      <c r="B94" s="34"/>
      <c r="C94" s="35"/>
      <c r="D94" s="197" t="s">
        <v>133</v>
      </c>
      <c r="E94" s="35"/>
      <c r="F94" s="198" t="s">
        <v>146</v>
      </c>
      <c r="G94" s="35"/>
      <c r="H94" s="35"/>
      <c r="I94" s="199"/>
      <c r="J94" s="199"/>
      <c r="K94" s="35"/>
      <c r="L94" s="35"/>
      <c r="M94" s="39"/>
      <c r="N94" s="200"/>
      <c r="O94" s="201"/>
      <c r="P94" s="79"/>
      <c r="Q94" s="79"/>
      <c r="R94" s="79"/>
      <c r="S94" s="79"/>
      <c r="T94" s="79"/>
      <c r="U94" s="79"/>
      <c r="V94" s="79"/>
      <c r="W94" s="79"/>
      <c r="X94" s="80"/>
      <c r="Y94" s="33"/>
      <c r="Z94" s="33"/>
      <c r="AA94" s="33"/>
      <c r="AB94" s="33"/>
      <c r="AC94" s="33"/>
      <c r="AD94" s="33"/>
      <c r="AE94" s="33"/>
      <c r="AT94" s="12" t="s">
        <v>133</v>
      </c>
      <c r="AU94" s="12" t="s">
        <v>78</v>
      </c>
    </row>
    <row r="95" s="2" customFormat="1">
      <c r="A95" s="33"/>
      <c r="B95" s="34"/>
      <c r="C95" s="35"/>
      <c r="D95" s="202" t="s">
        <v>140</v>
      </c>
      <c r="E95" s="35"/>
      <c r="F95" s="203" t="s">
        <v>147</v>
      </c>
      <c r="G95" s="35"/>
      <c r="H95" s="35"/>
      <c r="I95" s="199"/>
      <c r="J95" s="199"/>
      <c r="K95" s="35"/>
      <c r="L95" s="35"/>
      <c r="M95" s="39"/>
      <c r="N95" s="200"/>
      <c r="O95" s="201"/>
      <c r="P95" s="79"/>
      <c r="Q95" s="79"/>
      <c r="R95" s="79"/>
      <c r="S95" s="79"/>
      <c r="T95" s="79"/>
      <c r="U95" s="79"/>
      <c r="V95" s="79"/>
      <c r="W95" s="79"/>
      <c r="X95" s="80"/>
      <c r="Y95" s="33"/>
      <c r="Z95" s="33"/>
      <c r="AA95" s="33"/>
      <c r="AB95" s="33"/>
      <c r="AC95" s="33"/>
      <c r="AD95" s="33"/>
      <c r="AE95" s="33"/>
      <c r="AT95" s="12" t="s">
        <v>140</v>
      </c>
      <c r="AU95" s="12" t="s">
        <v>78</v>
      </c>
    </row>
    <row r="96" s="2" customFormat="1">
      <c r="A96" s="33"/>
      <c r="B96" s="34"/>
      <c r="C96" s="183" t="s">
        <v>148</v>
      </c>
      <c r="D96" s="183" t="s">
        <v>127</v>
      </c>
      <c r="E96" s="184" t="s">
        <v>149</v>
      </c>
      <c r="F96" s="185" t="s">
        <v>150</v>
      </c>
      <c r="G96" s="186" t="s">
        <v>151</v>
      </c>
      <c r="H96" s="187">
        <v>32</v>
      </c>
      <c r="I96" s="188"/>
      <c r="J96" s="188"/>
      <c r="K96" s="189">
        <f>ROUND(P96*H96,2)</f>
        <v>0</v>
      </c>
      <c r="L96" s="185" t="s">
        <v>137</v>
      </c>
      <c r="M96" s="39"/>
      <c r="N96" s="190" t="s">
        <v>20</v>
      </c>
      <c r="O96" s="191" t="s">
        <v>47</v>
      </c>
      <c r="P96" s="192">
        <f>I96+J96</f>
        <v>0</v>
      </c>
      <c r="Q96" s="192">
        <f>ROUND(I96*H96,2)</f>
        <v>0</v>
      </c>
      <c r="R96" s="192">
        <f>ROUND(J96*H96,2)</f>
        <v>0</v>
      </c>
      <c r="S96" s="79"/>
      <c r="T96" s="193">
        <f>S96*H96</f>
        <v>0</v>
      </c>
      <c r="U96" s="193">
        <v>0</v>
      </c>
      <c r="V96" s="193">
        <f>U96*H96</f>
        <v>0</v>
      </c>
      <c r="W96" s="193">
        <v>0</v>
      </c>
      <c r="X96" s="194">
        <f>W96*H96</f>
        <v>0</v>
      </c>
      <c r="Y96" s="33"/>
      <c r="Z96" s="33"/>
      <c r="AA96" s="33"/>
      <c r="AB96" s="33"/>
      <c r="AC96" s="33"/>
      <c r="AD96" s="33"/>
      <c r="AE96" s="33"/>
      <c r="AR96" s="195" t="s">
        <v>130</v>
      </c>
      <c r="AT96" s="195" t="s">
        <v>127</v>
      </c>
      <c r="AU96" s="195" t="s">
        <v>78</v>
      </c>
      <c r="AY96" s="12" t="s">
        <v>131</v>
      </c>
      <c r="BE96" s="196">
        <f>IF(O96="základní",K96,0)</f>
        <v>0</v>
      </c>
      <c r="BF96" s="196">
        <f>IF(O96="snížená",K96,0)</f>
        <v>0</v>
      </c>
      <c r="BG96" s="196">
        <f>IF(O96="zákl. přenesená",K96,0)</f>
        <v>0</v>
      </c>
      <c r="BH96" s="196">
        <f>IF(O96="sníž. přenesená",K96,0)</f>
        <v>0</v>
      </c>
      <c r="BI96" s="196">
        <f>IF(O96="nulová",K96,0)</f>
        <v>0</v>
      </c>
      <c r="BJ96" s="12" t="s">
        <v>15</v>
      </c>
      <c r="BK96" s="196">
        <f>ROUND(P96*H96,2)</f>
        <v>0</v>
      </c>
      <c r="BL96" s="12" t="s">
        <v>130</v>
      </c>
      <c r="BM96" s="195" t="s">
        <v>152</v>
      </c>
    </row>
    <row r="97" s="2" customFormat="1">
      <c r="A97" s="33"/>
      <c r="B97" s="34"/>
      <c r="C97" s="35"/>
      <c r="D97" s="197" t="s">
        <v>133</v>
      </c>
      <c r="E97" s="35"/>
      <c r="F97" s="198" t="s">
        <v>153</v>
      </c>
      <c r="G97" s="35"/>
      <c r="H97" s="35"/>
      <c r="I97" s="199"/>
      <c r="J97" s="199"/>
      <c r="K97" s="35"/>
      <c r="L97" s="35"/>
      <c r="M97" s="39"/>
      <c r="N97" s="200"/>
      <c r="O97" s="201"/>
      <c r="P97" s="79"/>
      <c r="Q97" s="79"/>
      <c r="R97" s="79"/>
      <c r="S97" s="79"/>
      <c r="T97" s="79"/>
      <c r="U97" s="79"/>
      <c r="V97" s="79"/>
      <c r="W97" s="79"/>
      <c r="X97" s="80"/>
      <c r="Y97" s="33"/>
      <c r="Z97" s="33"/>
      <c r="AA97" s="33"/>
      <c r="AB97" s="33"/>
      <c r="AC97" s="33"/>
      <c r="AD97" s="33"/>
      <c r="AE97" s="33"/>
      <c r="AT97" s="12" t="s">
        <v>133</v>
      </c>
      <c r="AU97" s="12" t="s">
        <v>78</v>
      </c>
    </row>
    <row r="98" s="2" customFormat="1">
      <c r="A98" s="33"/>
      <c r="B98" s="34"/>
      <c r="C98" s="35"/>
      <c r="D98" s="202" t="s">
        <v>140</v>
      </c>
      <c r="E98" s="35"/>
      <c r="F98" s="203" t="s">
        <v>154</v>
      </c>
      <c r="G98" s="35"/>
      <c r="H98" s="35"/>
      <c r="I98" s="199"/>
      <c r="J98" s="199"/>
      <c r="K98" s="35"/>
      <c r="L98" s="35"/>
      <c r="M98" s="39"/>
      <c r="N98" s="200"/>
      <c r="O98" s="201"/>
      <c r="P98" s="79"/>
      <c r="Q98" s="79"/>
      <c r="R98" s="79"/>
      <c r="S98" s="79"/>
      <c r="T98" s="79"/>
      <c r="U98" s="79"/>
      <c r="V98" s="79"/>
      <c r="W98" s="79"/>
      <c r="X98" s="80"/>
      <c r="Y98" s="33"/>
      <c r="Z98" s="33"/>
      <c r="AA98" s="33"/>
      <c r="AB98" s="33"/>
      <c r="AC98" s="33"/>
      <c r="AD98" s="33"/>
      <c r="AE98" s="33"/>
      <c r="AT98" s="12" t="s">
        <v>140</v>
      </c>
      <c r="AU98" s="12" t="s">
        <v>78</v>
      </c>
    </row>
    <row r="99" s="2" customFormat="1">
      <c r="A99" s="33"/>
      <c r="B99" s="34"/>
      <c r="C99" s="183" t="s">
        <v>155</v>
      </c>
      <c r="D99" s="183" t="s">
        <v>127</v>
      </c>
      <c r="E99" s="184" t="s">
        <v>156</v>
      </c>
      <c r="F99" s="185" t="s">
        <v>157</v>
      </c>
      <c r="G99" s="186" t="s">
        <v>158</v>
      </c>
      <c r="H99" s="187">
        <v>4</v>
      </c>
      <c r="I99" s="188"/>
      <c r="J99" s="188"/>
      <c r="K99" s="189">
        <f>ROUND(P99*H99,2)</f>
        <v>0</v>
      </c>
      <c r="L99" s="185" t="s">
        <v>137</v>
      </c>
      <c r="M99" s="39"/>
      <c r="N99" s="190" t="s">
        <v>20</v>
      </c>
      <c r="O99" s="191" t="s">
        <v>47</v>
      </c>
      <c r="P99" s="192">
        <f>I99+J99</f>
        <v>0</v>
      </c>
      <c r="Q99" s="192">
        <f>ROUND(I99*H99,2)</f>
        <v>0</v>
      </c>
      <c r="R99" s="192">
        <f>ROUND(J99*H99,2)</f>
        <v>0</v>
      </c>
      <c r="S99" s="79"/>
      <c r="T99" s="193">
        <f>S99*H99</f>
        <v>0</v>
      </c>
      <c r="U99" s="193">
        <v>0</v>
      </c>
      <c r="V99" s="193">
        <f>U99*H99</f>
        <v>0</v>
      </c>
      <c r="W99" s="193">
        <v>0</v>
      </c>
      <c r="X99" s="194">
        <f>W99*H99</f>
        <v>0</v>
      </c>
      <c r="Y99" s="33"/>
      <c r="Z99" s="33"/>
      <c r="AA99" s="33"/>
      <c r="AB99" s="33"/>
      <c r="AC99" s="33"/>
      <c r="AD99" s="33"/>
      <c r="AE99" s="33"/>
      <c r="AR99" s="195" t="s">
        <v>130</v>
      </c>
      <c r="AT99" s="195" t="s">
        <v>127</v>
      </c>
      <c r="AU99" s="195" t="s">
        <v>78</v>
      </c>
      <c r="AY99" s="12" t="s">
        <v>131</v>
      </c>
      <c r="BE99" s="196">
        <f>IF(O99="základní",K99,0)</f>
        <v>0</v>
      </c>
      <c r="BF99" s="196">
        <f>IF(O99="snížená",K99,0)</f>
        <v>0</v>
      </c>
      <c r="BG99" s="196">
        <f>IF(O99="zákl. přenesená",K99,0)</f>
        <v>0</v>
      </c>
      <c r="BH99" s="196">
        <f>IF(O99="sníž. přenesená",K99,0)</f>
        <v>0</v>
      </c>
      <c r="BI99" s="196">
        <f>IF(O99="nulová",K99,0)</f>
        <v>0</v>
      </c>
      <c r="BJ99" s="12" t="s">
        <v>15</v>
      </c>
      <c r="BK99" s="196">
        <f>ROUND(P99*H99,2)</f>
        <v>0</v>
      </c>
      <c r="BL99" s="12" t="s">
        <v>130</v>
      </c>
      <c r="BM99" s="195" t="s">
        <v>159</v>
      </c>
    </row>
    <row r="100" s="2" customFormat="1">
      <c r="A100" s="33"/>
      <c r="B100" s="34"/>
      <c r="C100" s="35"/>
      <c r="D100" s="197" t="s">
        <v>133</v>
      </c>
      <c r="E100" s="35"/>
      <c r="F100" s="198" t="s">
        <v>160</v>
      </c>
      <c r="G100" s="35"/>
      <c r="H100" s="35"/>
      <c r="I100" s="199"/>
      <c r="J100" s="199"/>
      <c r="K100" s="35"/>
      <c r="L100" s="35"/>
      <c r="M100" s="39"/>
      <c r="N100" s="200"/>
      <c r="O100" s="201"/>
      <c r="P100" s="79"/>
      <c r="Q100" s="79"/>
      <c r="R100" s="79"/>
      <c r="S100" s="79"/>
      <c r="T100" s="79"/>
      <c r="U100" s="79"/>
      <c r="V100" s="79"/>
      <c r="W100" s="79"/>
      <c r="X100" s="80"/>
      <c r="Y100" s="33"/>
      <c r="Z100" s="33"/>
      <c r="AA100" s="33"/>
      <c r="AB100" s="33"/>
      <c r="AC100" s="33"/>
      <c r="AD100" s="33"/>
      <c r="AE100" s="33"/>
      <c r="AT100" s="12" t="s">
        <v>133</v>
      </c>
      <c r="AU100" s="12" t="s">
        <v>78</v>
      </c>
    </row>
    <row r="101" s="2" customFormat="1">
      <c r="A101" s="33"/>
      <c r="B101" s="34"/>
      <c r="C101" s="35"/>
      <c r="D101" s="202" t="s">
        <v>140</v>
      </c>
      <c r="E101" s="35"/>
      <c r="F101" s="203" t="s">
        <v>161</v>
      </c>
      <c r="G101" s="35"/>
      <c r="H101" s="35"/>
      <c r="I101" s="199"/>
      <c r="J101" s="199"/>
      <c r="K101" s="35"/>
      <c r="L101" s="35"/>
      <c r="M101" s="39"/>
      <c r="N101" s="200"/>
      <c r="O101" s="201"/>
      <c r="P101" s="79"/>
      <c r="Q101" s="79"/>
      <c r="R101" s="79"/>
      <c r="S101" s="79"/>
      <c r="T101" s="79"/>
      <c r="U101" s="79"/>
      <c r="V101" s="79"/>
      <c r="W101" s="79"/>
      <c r="X101" s="80"/>
      <c r="Y101" s="33"/>
      <c r="Z101" s="33"/>
      <c r="AA101" s="33"/>
      <c r="AB101" s="33"/>
      <c r="AC101" s="33"/>
      <c r="AD101" s="33"/>
      <c r="AE101" s="33"/>
      <c r="AT101" s="12" t="s">
        <v>140</v>
      </c>
      <c r="AU101" s="12" t="s">
        <v>78</v>
      </c>
    </row>
    <row r="102" s="2" customFormat="1" ht="24.15" customHeight="1">
      <c r="A102" s="33"/>
      <c r="B102" s="34"/>
      <c r="C102" s="183" t="s">
        <v>162</v>
      </c>
      <c r="D102" s="183" t="s">
        <v>127</v>
      </c>
      <c r="E102" s="184" t="s">
        <v>163</v>
      </c>
      <c r="F102" s="185" t="s">
        <v>164</v>
      </c>
      <c r="G102" s="186" t="s">
        <v>151</v>
      </c>
      <c r="H102" s="187">
        <v>128</v>
      </c>
      <c r="I102" s="188"/>
      <c r="J102" s="188"/>
      <c r="K102" s="189">
        <f>ROUND(P102*H102,2)</f>
        <v>0</v>
      </c>
      <c r="L102" s="185" t="s">
        <v>137</v>
      </c>
      <c r="M102" s="39"/>
      <c r="N102" s="190" t="s">
        <v>20</v>
      </c>
      <c r="O102" s="191" t="s">
        <v>47</v>
      </c>
      <c r="P102" s="192">
        <f>I102+J102</f>
        <v>0</v>
      </c>
      <c r="Q102" s="192">
        <f>ROUND(I102*H102,2)</f>
        <v>0</v>
      </c>
      <c r="R102" s="192">
        <f>ROUND(J102*H102,2)</f>
        <v>0</v>
      </c>
      <c r="S102" s="79"/>
      <c r="T102" s="193">
        <f>S102*H102</f>
        <v>0</v>
      </c>
      <c r="U102" s="193">
        <v>0</v>
      </c>
      <c r="V102" s="193">
        <f>U102*H102</f>
        <v>0</v>
      </c>
      <c r="W102" s="193">
        <v>0</v>
      </c>
      <c r="X102" s="194">
        <f>W102*H102</f>
        <v>0</v>
      </c>
      <c r="Y102" s="33"/>
      <c r="Z102" s="33"/>
      <c r="AA102" s="33"/>
      <c r="AB102" s="33"/>
      <c r="AC102" s="33"/>
      <c r="AD102" s="33"/>
      <c r="AE102" s="33"/>
      <c r="AR102" s="195" t="s">
        <v>130</v>
      </c>
      <c r="AT102" s="195" t="s">
        <v>127</v>
      </c>
      <c r="AU102" s="195" t="s">
        <v>78</v>
      </c>
      <c r="AY102" s="12" t="s">
        <v>131</v>
      </c>
      <c r="BE102" s="196">
        <f>IF(O102="základní",K102,0)</f>
        <v>0</v>
      </c>
      <c r="BF102" s="196">
        <f>IF(O102="snížená",K102,0)</f>
        <v>0</v>
      </c>
      <c r="BG102" s="196">
        <f>IF(O102="zákl. přenesená",K102,0)</f>
        <v>0</v>
      </c>
      <c r="BH102" s="196">
        <f>IF(O102="sníž. přenesená",K102,0)</f>
        <v>0</v>
      </c>
      <c r="BI102" s="196">
        <f>IF(O102="nulová",K102,0)</f>
        <v>0</v>
      </c>
      <c r="BJ102" s="12" t="s">
        <v>15</v>
      </c>
      <c r="BK102" s="196">
        <f>ROUND(P102*H102,2)</f>
        <v>0</v>
      </c>
      <c r="BL102" s="12" t="s">
        <v>130</v>
      </c>
      <c r="BM102" s="195" t="s">
        <v>165</v>
      </c>
    </row>
    <row r="103" s="2" customFormat="1">
      <c r="A103" s="33"/>
      <c r="B103" s="34"/>
      <c r="C103" s="35"/>
      <c r="D103" s="197" t="s">
        <v>133</v>
      </c>
      <c r="E103" s="35"/>
      <c r="F103" s="198" t="s">
        <v>164</v>
      </c>
      <c r="G103" s="35"/>
      <c r="H103" s="35"/>
      <c r="I103" s="199"/>
      <c r="J103" s="199"/>
      <c r="K103" s="35"/>
      <c r="L103" s="35"/>
      <c r="M103" s="39"/>
      <c r="N103" s="200"/>
      <c r="O103" s="201"/>
      <c r="P103" s="79"/>
      <c r="Q103" s="79"/>
      <c r="R103" s="79"/>
      <c r="S103" s="79"/>
      <c r="T103" s="79"/>
      <c r="U103" s="79"/>
      <c r="V103" s="79"/>
      <c r="W103" s="79"/>
      <c r="X103" s="80"/>
      <c r="Y103" s="33"/>
      <c r="Z103" s="33"/>
      <c r="AA103" s="33"/>
      <c r="AB103" s="33"/>
      <c r="AC103" s="33"/>
      <c r="AD103" s="33"/>
      <c r="AE103" s="33"/>
      <c r="AT103" s="12" t="s">
        <v>133</v>
      </c>
      <c r="AU103" s="12" t="s">
        <v>78</v>
      </c>
    </row>
    <row r="104" s="2" customFormat="1">
      <c r="A104" s="33"/>
      <c r="B104" s="34"/>
      <c r="C104" s="35"/>
      <c r="D104" s="202" t="s">
        <v>140</v>
      </c>
      <c r="E104" s="35"/>
      <c r="F104" s="203" t="s">
        <v>166</v>
      </c>
      <c r="G104" s="35"/>
      <c r="H104" s="35"/>
      <c r="I104" s="199"/>
      <c r="J104" s="199"/>
      <c r="K104" s="35"/>
      <c r="L104" s="35"/>
      <c r="M104" s="39"/>
      <c r="N104" s="200"/>
      <c r="O104" s="201"/>
      <c r="P104" s="79"/>
      <c r="Q104" s="79"/>
      <c r="R104" s="79"/>
      <c r="S104" s="79"/>
      <c r="T104" s="79"/>
      <c r="U104" s="79"/>
      <c r="V104" s="79"/>
      <c r="W104" s="79"/>
      <c r="X104" s="80"/>
      <c r="Y104" s="33"/>
      <c r="Z104" s="33"/>
      <c r="AA104" s="33"/>
      <c r="AB104" s="33"/>
      <c r="AC104" s="33"/>
      <c r="AD104" s="33"/>
      <c r="AE104" s="33"/>
      <c r="AT104" s="12" t="s">
        <v>140</v>
      </c>
      <c r="AU104" s="12" t="s">
        <v>78</v>
      </c>
    </row>
    <row r="105" s="2" customFormat="1" ht="24.15" customHeight="1">
      <c r="A105" s="33"/>
      <c r="B105" s="34"/>
      <c r="C105" s="183" t="s">
        <v>167</v>
      </c>
      <c r="D105" s="183" t="s">
        <v>127</v>
      </c>
      <c r="E105" s="184" t="s">
        <v>168</v>
      </c>
      <c r="F105" s="185" t="s">
        <v>169</v>
      </c>
      <c r="G105" s="186" t="s">
        <v>158</v>
      </c>
      <c r="H105" s="187">
        <v>8</v>
      </c>
      <c r="I105" s="188"/>
      <c r="J105" s="188"/>
      <c r="K105" s="189">
        <f>ROUND(P105*H105,2)</f>
        <v>0</v>
      </c>
      <c r="L105" s="185" t="s">
        <v>137</v>
      </c>
      <c r="M105" s="39"/>
      <c r="N105" s="190" t="s">
        <v>20</v>
      </c>
      <c r="O105" s="191" t="s">
        <v>47</v>
      </c>
      <c r="P105" s="192">
        <f>I105+J105</f>
        <v>0</v>
      </c>
      <c r="Q105" s="192">
        <f>ROUND(I105*H105,2)</f>
        <v>0</v>
      </c>
      <c r="R105" s="192">
        <f>ROUND(J105*H105,2)</f>
        <v>0</v>
      </c>
      <c r="S105" s="79"/>
      <c r="T105" s="193">
        <f>S105*H105</f>
        <v>0</v>
      </c>
      <c r="U105" s="193">
        <v>0</v>
      </c>
      <c r="V105" s="193">
        <f>U105*H105</f>
        <v>0</v>
      </c>
      <c r="W105" s="193">
        <v>0</v>
      </c>
      <c r="X105" s="194">
        <f>W105*H105</f>
        <v>0</v>
      </c>
      <c r="Y105" s="33"/>
      <c r="Z105" s="33"/>
      <c r="AA105" s="33"/>
      <c r="AB105" s="33"/>
      <c r="AC105" s="33"/>
      <c r="AD105" s="33"/>
      <c r="AE105" s="33"/>
      <c r="AR105" s="195" t="s">
        <v>130</v>
      </c>
      <c r="AT105" s="195" t="s">
        <v>127</v>
      </c>
      <c r="AU105" s="195" t="s">
        <v>78</v>
      </c>
      <c r="AY105" s="12" t="s">
        <v>131</v>
      </c>
      <c r="BE105" s="196">
        <f>IF(O105="základní",K105,0)</f>
        <v>0</v>
      </c>
      <c r="BF105" s="196">
        <f>IF(O105="snížená",K105,0)</f>
        <v>0</v>
      </c>
      <c r="BG105" s="196">
        <f>IF(O105="zákl. přenesená",K105,0)</f>
        <v>0</v>
      </c>
      <c r="BH105" s="196">
        <f>IF(O105="sníž. přenesená",K105,0)</f>
        <v>0</v>
      </c>
      <c r="BI105" s="196">
        <f>IF(O105="nulová",K105,0)</f>
        <v>0</v>
      </c>
      <c r="BJ105" s="12" t="s">
        <v>15</v>
      </c>
      <c r="BK105" s="196">
        <f>ROUND(P105*H105,2)</f>
        <v>0</v>
      </c>
      <c r="BL105" s="12" t="s">
        <v>130</v>
      </c>
      <c r="BM105" s="195" t="s">
        <v>170</v>
      </c>
    </row>
    <row r="106" s="2" customFormat="1">
      <c r="A106" s="33"/>
      <c r="B106" s="34"/>
      <c r="C106" s="35"/>
      <c r="D106" s="197" t="s">
        <v>133</v>
      </c>
      <c r="E106" s="35"/>
      <c r="F106" s="198" t="s">
        <v>169</v>
      </c>
      <c r="G106" s="35"/>
      <c r="H106" s="35"/>
      <c r="I106" s="199"/>
      <c r="J106" s="199"/>
      <c r="K106" s="35"/>
      <c r="L106" s="35"/>
      <c r="M106" s="39"/>
      <c r="N106" s="200"/>
      <c r="O106" s="201"/>
      <c r="P106" s="79"/>
      <c r="Q106" s="79"/>
      <c r="R106" s="79"/>
      <c r="S106" s="79"/>
      <c r="T106" s="79"/>
      <c r="U106" s="79"/>
      <c r="V106" s="79"/>
      <c r="W106" s="79"/>
      <c r="X106" s="80"/>
      <c r="Y106" s="33"/>
      <c r="Z106" s="33"/>
      <c r="AA106" s="33"/>
      <c r="AB106" s="33"/>
      <c r="AC106" s="33"/>
      <c r="AD106" s="33"/>
      <c r="AE106" s="33"/>
      <c r="AT106" s="12" t="s">
        <v>133</v>
      </c>
      <c r="AU106" s="12" t="s">
        <v>78</v>
      </c>
    </row>
    <row r="107" s="2" customFormat="1">
      <c r="A107" s="33"/>
      <c r="B107" s="34"/>
      <c r="C107" s="35"/>
      <c r="D107" s="202" t="s">
        <v>140</v>
      </c>
      <c r="E107" s="35"/>
      <c r="F107" s="203" t="s">
        <v>171</v>
      </c>
      <c r="G107" s="35"/>
      <c r="H107" s="35"/>
      <c r="I107" s="199"/>
      <c r="J107" s="199"/>
      <c r="K107" s="35"/>
      <c r="L107" s="35"/>
      <c r="M107" s="39"/>
      <c r="N107" s="200"/>
      <c r="O107" s="201"/>
      <c r="P107" s="79"/>
      <c r="Q107" s="79"/>
      <c r="R107" s="79"/>
      <c r="S107" s="79"/>
      <c r="T107" s="79"/>
      <c r="U107" s="79"/>
      <c r="V107" s="79"/>
      <c r="W107" s="79"/>
      <c r="X107" s="80"/>
      <c r="Y107" s="33"/>
      <c r="Z107" s="33"/>
      <c r="AA107" s="33"/>
      <c r="AB107" s="33"/>
      <c r="AC107" s="33"/>
      <c r="AD107" s="33"/>
      <c r="AE107" s="33"/>
      <c r="AT107" s="12" t="s">
        <v>140</v>
      </c>
      <c r="AU107" s="12" t="s">
        <v>78</v>
      </c>
    </row>
    <row r="108" s="2" customFormat="1" ht="16.5" customHeight="1">
      <c r="A108" s="33"/>
      <c r="B108" s="34"/>
      <c r="C108" s="183" t="s">
        <v>172</v>
      </c>
      <c r="D108" s="183" t="s">
        <v>127</v>
      </c>
      <c r="E108" s="184" t="s">
        <v>173</v>
      </c>
      <c r="F108" s="185" t="s">
        <v>174</v>
      </c>
      <c r="G108" s="186" t="s">
        <v>158</v>
      </c>
      <c r="H108" s="187">
        <v>14</v>
      </c>
      <c r="I108" s="188"/>
      <c r="J108" s="188"/>
      <c r="K108" s="189">
        <f>ROUND(P108*H108,2)</f>
        <v>0</v>
      </c>
      <c r="L108" s="185" t="s">
        <v>20</v>
      </c>
      <c r="M108" s="39"/>
      <c r="N108" s="190" t="s">
        <v>20</v>
      </c>
      <c r="O108" s="191" t="s">
        <v>47</v>
      </c>
      <c r="P108" s="192">
        <f>I108+J108</f>
        <v>0</v>
      </c>
      <c r="Q108" s="192">
        <f>ROUND(I108*H108,2)</f>
        <v>0</v>
      </c>
      <c r="R108" s="192">
        <f>ROUND(J108*H108,2)</f>
        <v>0</v>
      </c>
      <c r="S108" s="79"/>
      <c r="T108" s="193">
        <f>S108*H108</f>
        <v>0</v>
      </c>
      <c r="U108" s="193">
        <v>0</v>
      </c>
      <c r="V108" s="193">
        <f>U108*H108</f>
        <v>0</v>
      </c>
      <c r="W108" s="193">
        <v>0</v>
      </c>
      <c r="X108" s="194">
        <f>W108*H108</f>
        <v>0</v>
      </c>
      <c r="Y108" s="33"/>
      <c r="Z108" s="33"/>
      <c r="AA108" s="33"/>
      <c r="AB108" s="33"/>
      <c r="AC108" s="33"/>
      <c r="AD108" s="33"/>
      <c r="AE108" s="33"/>
      <c r="AR108" s="195" t="s">
        <v>130</v>
      </c>
      <c r="AT108" s="195" t="s">
        <v>127</v>
      </c>
      <c r="AU108" s="195" t="s">
        <v>78</v>
      </c>
      <c r="AY108" s="12" t="s">
        <v>131</v>
      </c>
      <c r="BE108" s="196">
        <f>IF(O108="základní",K108,0)</f>
        <v>0</v>
      </c>
      <c r="BF108" s="196">
        <f>IF(O108="snížená",K108,0)</f>
        <v>0</v>
      </c>
      <c r="BG108" s="196">
        <f>IF(O108="zákl. přenesená",K108,0)</f>
        <v>0</v>
      </c>
      <c r="BH108" s="196">
        <f>IF(O108="sníž. přenesená",K108,0)</f>
        <v>0</v>
      </c>
      <c r="BI108" s="196">
        <f>IF(O108="nulová",K108,0)</f>
        <v>0</v>
      </c>
      <c r="BJ108" s="12" t="s">
        <v>15</v>
      </c>
      <c r="BK108" s="196">
        <f>ROUND(P108*H108,2)</f>
        <v>0</v>
      </c>
      <c r="BL108" s="12" t="s">
        <v>130</v>
      </c>
      <c r="BM108" s="195" t="s">
        <v>175</v>
      </c>
    </row>
    <row r="109" s="2" customFormat="1">
      <c r="A109" s="33"/>
      <c r="B109" s="34"/>
      <c r="C109" s="35"/>
      <c r="D109" s="197" t="s">
        <v>133</v>
      </c>
      <c r="E109" s="35"/>
      <c r="F109" s="198" t="s">
        <v>169</v>
      </c>
      <c r="G109" s="35"/>
      <c r="H109" s="35"/>
      <c r="I109" s="199"/>
      <c r="J109" s="199"/>
      <c r="K109" s="35"/>
      <c r="L109" s="35"/>
      <c r="M109" s="39"/>
      <c r="N109" s="200"/>
      <c r="O109" s="201"/>
      <c r="P109" s="79"/>
      <c r="Q109" s="79"/>
      <c r="R109" s="79"/>
      <c r="S109" s="79"/>
      <c r="T109" s="79"/>
      <c r="U109" s="79"/>
      <c r="V109" s="79"/>
      <c r="W109" s="79"/>
      <c r="X109" s="80"/>
      <c r="Y109" s="33"/>
      <c r="Z109" s="33"/>
      <c r="AA109" s="33"/>
      <c r="AB109" s="33"/>
      <c r="AC109" s="33"/>
      <c r="AD109" s="33"/>
      <c r="AE109" s="33"/>
      <c r="AT109" s="12" t="s">
        <v>133</v>
      </c>
      <c r="AU109" s="12" t="s">
        <v>78</v>
      </c>
    </row>
    <row r="110" s="2" customFormat="1" ht="24.15" customHeight="1">
      <c r="A110" s="33"/>
      <c r="B110" s="34"/>
      <c r="C110" s="183" t="s">
        <v>176</v>
      </c>
      <c r="D110" s="183" t="s">
        <v>127</v>
      </c>
      <c r="E110" s="184" t="s">
        <v>177</v>
      </c>
      <c r="F110" s="185" t="s">
        <v>178</v>
      </c>
      <c r="G110" s="186" t="s">
        <v>158</v>
      </c>
      <c r="H110" s="187">
        <v>14</v>
      </c>
      <c r="I110" s="188"/>
      <c r="J110" s="188"/>
      <c r="K110" s="189">
        <f>ROUND(P110*H110,2)</f>
        <v>0</v>
      </c>
      <c r="L110" s="185" t="s">
        <v>137</v>
      </c>
      <c r="M110" s="39"/>
      <c r="N110" s="190" t="s">
        <v>20</v>
      </c>
      <c r="O110" s="191" t="s">
        <v>47</v>
      </c>
      <c r="P110" s="192">
        <f>I110+J110</f>
        <v>0</v>
      </c>
      <c r="Q110" s="192">
        <f>ROUND(I110*H110,2)</f>
        <v>0</v>
      </c>
      <c r="R110" s="192">
        <f>ROUND(J110*H110,2)</f>
        <v>0</v>
      </c>
      <c r="S110" s="79"/>
      <c r="T110" s="193">
        <f>S110*H110</f>
        <v>0</v>
      </c>
      <c r="U110" s="193">
        <v>0</v>
      </c>
      <c r="V110" s="193">
        <f>U110*H110</f>
        <v>0</v>
      </c>
      <c r="W110" s="193">
        <v>0</v>
      </c>
      <c r="X110" s="194">
        <f>W110*H110</f>
        <v>0</v>
      </c>
      <c r="Y110" s="33"/>
      <c r="Z110" s="33"/>
      <c r="AA110" s="33"/>
      <c r="AB110" s="33"/>
      <c r="AC110" s="33"/>
      <c r="AD110" s="33"/>
      <c r="AE110" s="33"/>
      <c r="AR110" s="195" t="s">
        <v>130</v>
      </c>
      <c r="AT110" s="195" t="s">
        <v>127</v>
      </c>
      <c r="AU110" s="195" t="s">
        <v>78</v>
      </c>
      <c r="AY110" s="12" t="s">
        <v>131</v>
      </c>
      <c r="BE110" s="196">
        <f>IF(O110="základní",K110,0)</f>
        <v>0</v>
      </c>
      <c r="BF110" s="196">
        <f>IF(O110="snížená",K110,0)</f>
        <v>0</v>
      </c>
      <c r="BG110" s="196">
        <f>IF(O110="zákl. přenesená",K110,0)</f>
        <v>0</v>
      </c>
      <c r="BH110" s="196">
        <f>IF(O110="sníž. přenesená",K110,0)</f>
        <v>0</v>
      </c>
      <c r="BI110" s="196">
        <f>IF(O110="nulová",K110,0)</f>
        <v>0</v>
      </c>
      <c r="BJ110" s="12" t="s">
        <v>15</v>
      </c>
      <c r="BK110" s="196">
        <f>ROUND(P110*H110,2)</f>
        <v>0</v>
      </c>
      <c r="BL110" s="12" t="s">
        <v>130</v>
      </c>
      <c r="BM110" s="195" t="s">
        <v>179</v>
      </c>
    </row>
    <row r="111" s="2" customFormat="1">
      <c r="A111" s="33"/>
      <c r="B111" s="34"/>
      <c r="C111" s="35"/>
      <c r="D111" s="197" t="s">
        <v>133</v>
      </c>
      <c r="E111" s="35"/>
      <c r="F111" s="198" t="s">
        <v>178</v>
      </c>
      <c r="G111" s="35"/>
      <c r="H111" s="35"/>
      <c r="I111" s="199"/>
      <c r="J111" s="199"/>
      <c r="K111" s="35"/>
      <c r="L111" s="35"/>
      <c r="M111" s="39"/>
      <c r="N111" s="200"/>
      <c r="O111" s="201"/>
      <c r="P111" s="79"/>
      <c r="Q111" s="79"/>
      <c r="R111" s="79"/>
      <c r="S111" s="79"/>
      <c r="T111" s="79"/>
      <c r="U111" s="79"/>
      <c r="V111" s="79"/>
      <c r="W111" s="79"/>
      <c r="X111" s="80"/>
      <c r="Y111" s="33"/>
      <c r="Z111" s="33"/>
      <c r="AA111" s="33"/>
      <c r="AB111" s="33"/>
      <c r="AC111" s="33"/>
      <c r="AD111" s="33"/>
      <c r="AE111" s="33"/>
      <c r="AT111" s="12" t="s">
        <v>133</v>
      </c>
      <c r="AU111" s="12" t="s">
        <v>78</v>
      </c>
    </row>
    <row r="112" s="2" customFormat="1">
      <c r="A112" s="33"/>
      <c r="B112" s="34"/>
      <c r="C112" s="35"/>
      <c r="D112" s="202" t="s">
        <v>140</v>
      </c>
      <c r="E112" s="35"/>
      <c r="F112" s="203" t="s">
        <v>180</v>
      </c>
      <c r="G112" s="35"/>
      <c r="H112" s="35"/>
      <c r="I112" s="199"/>
      <c r="J112" s="199"/>
      <c r="K112" s="35"/>
      <c r="L112" s="35"/>
      <c r="M112" s="39"/>
      <c r="N112" s="200"/>
      <c r="O112" s="201"/>
      <c r="P112" s="79"/>
      <c r="Q112" s="79"/>
      <c r="R112" s="79"/>
      <c r="S112" s="79"/>
      <c r="T112" s="79"/>
      <c r="U112" s="79"/>
      <c r="V112" s="79"/>
      <c r="W112" s="79"/>
      <c r="X112" s="80"/>
      <c r="Y112" s="33"/>
      <c r="Z112" s="33"/>
      <c r="AA112" s="33"/>
      <c r="AB112" s="33"/>
      <c r="AC112" s="33"/>
      <c r="AD112" s="33"/>
      <c r="AE112" s="33"/>
      <c r="AT112" s="12" t="s">
        <v>140</v>
      </c>
      <c r="AU112" s="12" t="s">
        <v>78</v>
      </c>
    </row>
    <row r="113" s="2" customFormat="1" ht="24.15" customHeight="1">
      <c r="A113" s="33"/>
      <c r="B113" s="34"/>
      <c r="C113" s="183" t="s">
        <v>181</v>
      </c>
      <c r="D113" s="183" t="s">
        <v>127</v>
      </c>
      <c r="E113" s="184" t="s">
        <v>182</v>
      </c>
      <c r="F113" s="185" t="s">
        <v>183</v>
      </c>
      <c r="G113" s="186" t="s">
        <v>158</v>
      </c>
      <c r="H113" s="187">
        <v>4</v>
      </c>
      <c r="I113" s="188"/>
      <c r="J113" s="188"/>
      <c r="K113" s="189">
        <f>ROUND(P113*H113,2)</f>
        <v>0</v>
      </c>
      <c r="L113" s="185" t="s">
        <v>137</v>
      </c>
      <c r="M113" s="39"/>
      <c r="N113" s="190" t="s">
        <v>20</v>
      </c>
      <c r="O113" s="191" t="s">
        <v>47</v>
      </c>
      <c r="P113" s="192">
        <f>I113+J113</f>
        <v>0</v>
      </c>
      <c r="Q113" s="192">
        <f>ROUND(I113*H113,2)</f>
        <v>0</v>
      </c>
      <c r="R113" s="192">
        <f>ROUND(J113*H113,2)</f>
        <v>0</v>
      </c>
      <c r="S113" s="79"/>
      <c r="T113" s="193">
        <f>S113*H113</f>
        <v>0</v>
      </c>
      <c r="U113" s="193">
        <v>0</v>
      </c>
      <c r="V113" s="193">
        <f>U113*H113</f>
        <v>0</v>
      </c>
      <c r="W113" s="193">
        <v>0</v>
      </c>
      <c r="X113" s="194">
        <f>W113*H113</f>
        <v>0</v>
      </c>
      <c r="Y113" s="33"/>
      <c r="Z113" s="33"/>
      <c r="AA113" s="33"/>
      <c r="AB113" s="33"/>
      <c r="AC113" s="33"/>
      <c r="AD113" s="33"/>
      <c r="AE113" s="33"/>
      <c r="AR113" s="195" t="s">
        <v>130</v>
      </c>
      <c r="AT113" s="195" t="s">
        <v>127</v>
      </c>
      <c r="AU113" s="195" t="s">
        <v>78</v>
      </c>
      <c r="AY113" s="12" t="s">
        <v>131</v>
      </c>
      <c r="BE113" s="196">
        <f>IF(O113="základní",K113,0)</f>
        <v>0</v>
      </c>
      <c r="BF113" s="196">
        <f>IF(O113="snížená",K113,0)</f>
        <v>0</v>
      </c>
      <c r="BG113" s="196">
        <f>IF(O113="zákl. přenesená",K113,0)</f>
        <v>0</v>
      </c>
      <c r="BH113" s="196">
        <f>IF(O113="sníž. přenesená",K113,0)</f>
        <v>0</v>
      </c>
      <c r="BI113" s="196">
        <f>IF(O113="nulová",K113,0)</f>
        <v>0</v>
      </c>
      <c r="BJ113" s="12" t="s">
        <v>15</v>
      </c>
      <c r="BK113" s="196">
        <f>ROUND(P113*H113,2)</f>
        <v>0</v>
      </c>
      <c r="BL113" s="12" t="s">
        <v>130</v>
      </c>
      <c r="BM113" s="195" t="s">
        <v>184</v>
      </c>
    </row>
    <row r="114" s="2" customFormat="1">
      <c r="A114" s="33"/>
      <c r="B114" s="34"/>
      <c r="C114" s="35"/>
      <c r="D114" s="197" t="s">
        <v>133</v>
      </c>
      <c r="E114" s="35"/>
      <c r="F114" s="198" t="s">
        <v>185</v>
      </c>
      <c r="G114" s="35"/>
      <c r="H114" s="35"/>
      <c r="I114" s="199"/>
      <c r="J114" s="199"/>
      <c r="K114" s="35"/>
      <c r="L114" s="35"/>
      <c r="M114" s="39"/>
      <c r="N114" s="200"/>
      <c r="O114" s="201"/>
      <c r="P114" s="79"/>
      <c r="Q114" s="79"/>
      <c r="R114" s="79"/>
      <c r="S114" s="79"/>
      <c r="T114" s="79"/>
      <c r="U114" s="79"/>
      <c r="V114" s="79"/>
      <c r="W114" s="79"/>
      <c r="X114" s="80"/>
      <c r="Y114" s="33"/>
      <c r="Z114" s="33"/>
      <c r="AA114" s="33"/>
      <c r="AB114" s="33"/>
      <c r="AC114" s="33"/>
      <c r="AD114" s="33"/>
      <c r="AE114" s="33"/>
      <c r="AT114" s="12" t="s">
        <v>133</v>
      </c>
      <c r="AU114" s="12" t="s">
        <v>78</v>
      </c>
    </row>
    <row r="115" s="2" customFormat="1">
      <c r="A115" s="33"/>
      <c r="B115" s="34"/>
      <c r="C115" s="35"/>
      <c r="D115" s="202" t="s">
        <v>140</v>
      </c>
      <c r="E115" s="35"/>
      <c r="F115" s="203" t="s">
        <v>186</v>
      </c>
      <c r="G115" s="35"/>
      <c r="H115" s="35"/>
      <c r="I115" s="199"/>
      <c r="J115" s="199"/>
      <c r="K115" s="35"/>
      <c r="L115" s="35"/>
      <c r="M115" s="39"/>
      <c r="N115" s="200"/>
      <c r="O115" s="201"/>
      <c r="P115" s="79"/>
      <c r="Q115" s="79"/>
      <c r="R115" s="79"/>
      <c r="S115" s="79"/>
      <c r="T115" s="79"/>
      <c r="U115" s="79"/>
      <c r="V115" s="79"/>
      <c r="W115" s="79"/>
      <c r="X115" s="80"/>
      <c r="Y115" s="33"/>
      <c r="Z115" s="33"/>
      <c r="AA115" s="33"/>
      <c r="AB115" s="33"/>
      <c r="AC115" s="33"/>
      <c r="AD115" s="33"/>
      <c r="AE115" s="33"/>
      <c r="AT115" s="12" t="s">
        <v>140</v>
      </c>
      <c r="AU115" s="12" t="s">
        <v>78</v>
      </c>
    </row>
    <row r="116" s="2" customFormat="1" ht="24.15" customHeight="1">
      <c r="A116" s="33"/>
      <c r="B116" s="34"/>
      <c r="C116" s="183" t="s">
        <v>187</v>
      </c>
      <c r="D116" s="183" t="s">
        <v>127</v>
      </c>
      <c r="E116" s="184" t="s">
        <v>188</v>
      </c>
      <c r="F116" s="185" t="s">
        <v>189</v>
      </c>
      <c r="G116" s="186" t="s">
        <v>136</v>
      </c>
      <c r="H116" s="187">
        <v>2</v>
      </c>
      <c r="I116" s="188"/>
      <c r="J116" s="188"/>
      <c r="K116" s="189">
        <f>ROUND(P116*H116,2)</f>
        <v>0</v>
      </c>
      <c r="L116" s="185" t="s">
        <v>137</v>
      </c>
      <c r="M116" s="39"/>
      <c r="N116" s="190" t="s">
        <v>20</v>
      </c>
      <c r="O116" s="191" t="s">
        <v>47</v>
      </c>
      <c r="P116" s="192">
        <f>I116+J116</f>
        <v>0</v>
      </c>
      <c r="Q116" s="192">
        <f>ROUND(I116*H116,2)</f>
        <v>0</v>
      </c>
      <c r="R116" s="192">
        <f>ROUND(J116*H116,2)</f>
        <v>0</v>
      </c>
      <c r="S116" s="79"/>
      <c r="T116" s="193">
        <f>S116*H116</f>
        <v>0</v>
      </c>
      <c r="U116" s="193">
        <v>0</v>
      </c>
      <c r="V116" s="193">
        <f>U116*H116</f>
        <v>0</v>
      </c>
      <c r="W116" s="193">
        <v>0</v>
      </c>
      <c r="X116" s="194">
        <f>W116*H116</f>
        <v>0</v>
      </c>
      <c r="Y116" s="33"/>
      <c r="Z116" s="33"/>
      <c r="AA116" s="33"/>
      <c r="AB116" s="33"/>
      <c r="AC116" s="33"/>
      <c r="AD116" s="33"/>
      <c r="AE116" s="33"/>
      <c r="AR116" s="195" t="s">
        <v>130</v>
      </c>
      <c r="AT116" s="195" t="s">
        <v>127</v>
      </c>
      <c r="AU116" s="195" t="s">
        <v>78</v>
      </c>
      <c r="AY116" s="12" t="s">
        <v>131</v>
      </c>
      <c r="BE116" s="196">
        <f>IF(O116="základní",K116,0)</f>
        <v>0</v>
      </c>
      <c r="BF116" s="196">
        <f>IF(O116="snížená",K116,0)</f>
        <v>0</v>
      </c>
      <c r="BG116" s="196">
        <f>IF(O116="zákl. přenesená",K116,0)</f>
        <v>0</v>
      </c>
      <c r="BH116" s="196">
        <f>IF(O116="sníž. přenesená",K116,0)</f>
        <v>0</v>
      </c>
      <c r="BI116" s="196">
        <f>IF(O116="nulová",K116,0)</f>
        <v>0</v>
      </c>
      <c r="BJ116" s="12" t="s">
        <v>15</v>
      </c>
      <c r="BK116" s="196">
        <f>ROUND(P116*H116,2)</f>
        <v>0</v>
      </c>
      <c r="BL116" s="12" t="s">
        <v>130</v>
      </c>
      <c r="BM116" s="195" t="s">
        <v>190</v>
      </c>
    </row>
    <row r="117" s="2" customFormat="1">
      <c r="A117" s="33"/>
      <c r="B117" s="34"/>
      <c r="C117" s="35"/>
      <c r="D117" s="197" t="s">
        <v>133</v>
      </c>
      <c r="E117" s="35"/>
      <c r="F117" s="198" t="s">
        <v>191</v>
      </c>
      <c r="G117" s="35"/>
      <c r="H117" s="35"/>
      <c r="I117" s="199"/>
      <c r="J117" s="199"/>
      <c r="K117" s="35"/>
      <c r="L117" s="35"/>
      <c r="M117" s="39"/>
      <c r="N117" s="200"/>
      <c r="O117" s="201"/>
      <c r="P117" s="79"/>
      <c r="Q117" s="79"/>
      <c r="R117" s="79"/>
      <c r="S117" s="79"/>
      <c r="T117" s="79"/>
      <c r="U117" s="79"/>
      <c r="V117" s="79"/>
      <c r="W117" s="79"/>
      <c r="X117" s="80"/>
      <c r="Y117" s="33"/>
      <c r="Z117" s="33"/>
      <c r="AA117" s="33"/>
      <c r="AB117" s="33"/>
      <c r="AC117" s="33"/>
      <c r="AD117" s="33"/>
      <c r="AE117" s="33"/>
      <c r="AT117" s="12" t="s">
        <v>133</v>
      </c>
      <c r="AU117" s="12" t="s">
        <v>78</v>
      </c>
    </row>
    <row r="118" s="2" customFormat="1">
      <c r="A118" s="33"/>
      <c r="B118" s="34"/>
      <c r="C118" s="35"/>
      <c r="D118" s="202" t="s">
        <v>140</v>
      </c>
      <c r="E118" s="35"/>
      <c r="F118" s="203" t="s">
        <v>192</v>
      </c>
      <c r="G118" s="35"/>
      <c r="H118" s="35"/>
      <c r="I118" s="199"/>
      <c r="J118" s="199"/>
      <c r="K118" s="35"/>
      <c r="L118" s="35"/>
      <c r="M118" s="39"/>
      <c r="N118" s="200"/>
      <c r="O118" s="201"/>
      <c r="P118" s="79"/>
      <c r="Q118" s="79"/>
      <c r="R118" s="79"/>
      <c r="S118" s="79"/>
      <c r="T118" s="79"/>
      <c r="U118" s="79"/>
      <c r="V118" s="79"/>
      <c r="W118" s="79"/>
      <c r="X118" s="80"/>
      <c r="Y118" s="33"/>
      <c r="Z118" s="33"/>
      <c r="AA118" s="33"/>
      <c r="AB118" s="33"/>
      <c r="AC118" s="33"/>
      <c r="AD118" s="33"/>
      <c r="AE118" s="33"/>
      <c r="AT118" s="12" t="s">
        <v>140</v>
      </c>
      <c r="AU118" s="12" t="s">
        <v>78</v>
      </c>
    </row>
    <row r="119" s="2" customFormat="1" ht="24.15" customHeight="1">
      <c r="A119" s="33"/>
      <c r="B119" s="34"/>
      <c r="C119" s="183" t="s">
        <v>193</v>
      </c>
      <c r="D119" s="183" t="s">
        <v>127</v>
      </c>
      <c r="E119" s="184" t="s">
        <v>194</v>
      </c>
      <c r="F119" s="185" t="s">
        <v>195</v>
      </c>
      <c r="G119" s="186" t="s">
        <v>151</v>
      </c>
      <c r="H119" s="187">
        <v>40</v>
      </c>
      <c r="I119" s="188"/>
      <c r="J119" s="188"/>
      <c r="K119" s="189">
        <f>ROUND(P119*H119,2)</f>
        <v>0</v>
      </c>
      <c r="L119" s="185" t="s">
        <v>137</v>
      </c>
      <c r="M119" s="39"/>
      <c r="N119" s="190" t="s">
        <v>20</v>
      </c>
      <c r="O119" s="191" t="s">
        <v>47</v>
      </c>
      <c r="P119" s="192">
        <f>I119+J119</f>
        <v>0</v>
      </c>
      <c r="Q119" s="192">
        <f>ROUND(I119*H119,2)</f>
        <v>0</v>
      </c>
      <c r="R119" s="192">
        <f>ROUND(J119*H119,2)</f>
        <v>0</v>
      </c>
      <c r="S119" s="79"/>
      <c r="T119" s="193">
        <f>S119*H119</f>
        <v>0</v>
      </c>
      <c r="U119" s="193">
        <v>0</v>
      </c>
      <c r="V119" s="193">
        <f>U119*H119</f>
        <v>0</v>
      </c>
      <c r="W119" s="193">
        <v>0</v>
      </c>
      <c r="X119" s="194">
        <f>W119*H119</f>
        <v>0</v>
      </c>
      <c r="Y119" s="33"/>
      <c r="Z119" s="33"/>
      <c r="AA119" s="33"/>
      <c r="AB119" s="33"/>
      <c r="AC119" s="33"/>
      <c r="AD119" s="33"/>
      <c r="AE119" s="33"/>
      <c r="AR119" s="195" t="s">
        <v>130</v>
      </c>
      <c r="AT119" s="195" t="s">
        <v>127</v>
      </c>
      <c r="AU119" s="195" t="s">
        <v>78</v>
      </c>
      <c r="AY119" s="12" t="s">
        <v>131</v>
      </c>
      <c r="BE119" s="196">
        <f>IF(O119="základní",K119,0)</f>
        <v>0</v>
      </c>
      <c r="BF119" s="196">
        <f>IF(O119="snížená",K119,0)</f>
        <v>0</v>
      </c>
      <c r="BG119" s="196">
        <f>IF(O119="zákl. přenesená",K119,0)</f>
        <v>0</v>
      </c>
      <c r="BH119" s="196">
        <f>IF(O119="sníž. přenesená",K119,0)</f>
        <v>0</v>
      </c>
      <c r="BI119" s="196">
        <f>IF(O119="nulová",K119,0)</f>
        <v>0</v>
      </c>
      <c r="BJ119" s="12" t="s">
        <v>15</v>
      </c>
      <c r="BK119" s="196">
        <f>ROUND(P119*H119,2)</f>
        <v>0</v>
      </c>
      <c r="BL119" s="12" t="s">
        <v>130</v>
      </c>
      <c r="BM119" s="195" t="s">
        <v>196</v>
      </c>
    </row>
    <row r="120" s="2" customFormat="1">
      <c r="A120" s="33"/>
      <c r="B120" s="34"/>
      <c r="C120" s="35"/>
      <c r="D120" s="197" t="s">
        <v>133</v>
      </c>
      <c r="E120" s="35"/>
      <c r="F120" s="198" t="s">
        <v>197</v>
      </c>
      <c r="G120" s="35"/>
      <c r="H120" s="35"/>
      <c r="I120" s="199"/>
      <c r="J120" s="199"/>
      <c r="K120" s="35"/>
      <c r="L120" s="35"/>
      <c r="M120" s="39"/>
      <c r="N120" s="200"/>
      <c r="O120" s="201"/>
      <c r="P120" s="79"/>
      <c r="Q120" s="79"/>
      <c r="R120" s="79"/>
      <c r="S120" s="79"/>
      <c r="T120" s="79"/>
      <c r="U120" s="79"/>
      <c r="V120" s="79"/>
      <c r="W120" s="79"/>
      <c r="X120" s="80"/>
      <c r="Y120" s="33"/>
      <c r="Z120" s="33"/>
      <c r="AA120" s="33"/>
      <c r="AB120" s="33"/>
      <c r="AC120" s="33"/>
      <c r="AD120" s="33"/>
      <c r="AE120" s="33"/>
      <c r="AT120" s="12" t="s">
        <v>133</v>
      </c>
      <c r="AU120" s="12" t="s">
        <v>78</v>
      </c>
    </row>
    <row r="121" s="2" customFormat="1">
      <c r="A121" s="33"/>
      <c r="B121" s="34"/>
      <c r="C121" s="35"/>
      <c r="D121" s="202" t="s">
        <v>140</v>
      </c>
      <c r="E121" s="35"/>
      <c r="F121" s="203" t="s">
        <v>198</v>
      </c>
      <c r="G121" s="35"/>
      <c r="H121" s="35"/>
      <c r="I121" s="199"/>
      <c r="J121" s="199"/>
      <c r="K121" s="35"/>
      <c r="L121" s="35"/>
      <c r="M121" s="39"/>
      <c r="N121" s="200"/>
      <c r="O121" s="201"/>
      <c r="P121" s="79"/>
      <c r="Q121" s="79"/>
      <c r="R121" s="79"/>
      <c r="S121" s="79"/>
      <c r="T121" s="79"/>
      <c r="U121" s="79"/>
      <c r="V121" s="79"/>
      <c r="W121" s="79"/>
      <c r="X121" s="80"/>
      <c r="Y121" s="33"/>
      <c r="Z121" s="33"/>
      <c r="AA121" s="33"/>
      <c r="AB121" s="33"/>
      <c r="AC121" s="33"/>
      <c r="AD121" s="33"/>
      <c r="AE121" s="33"/>
      <c r="AT121" s="12" t="s">
        <v>140</v>
      </c>
      <c r="AU121" s="12" t="s">
        <v>78</v>
      </c>
    </row>
    <row r="122" s="2" customFormat="1">
      <c r="A122" s="33"/>
      <c r="B122" s="34"/>
      <c r="C122" s="183" t="s">
        <v>199</v>
      </c>
      <c r="D122" s="183" t="s">
        <v>127</v>
      </c>
      <c r="E122" s="184" t="s">
        <v>200</v>
      </c>
      <c r="F122" s="185" t="s">
        <v>201</v>
      </c>
      <c r="G122" s="186" t="s">
        <v>151</v>
      </c>
      <c r="H122" s="187">
        <v>32</v>
      </c>
      <c r="I122" s="188"/>
      <c r="J122" s="188"/>
      <c r="K122" s="189">
        <f>ROUND(P122*H122,2)</f>
        <v>0</v>
      </c>
      <c r="L122" s="185" t="s">
        <v>137</v>
      </c>
      <c r="M122" s="39"/>
      <c r="N122" s="190" t="s">
        <v>20</v>
      </c>
      <c r="O122" s="191" t="s">
        <v>47</v>
      </c>
      <c r="P122" s="192">
        <f>I122+J122</f>
        <v>0</v>
      </c>
      <c r="Q122" s="192">
        <f>ROUND(I122*H122,2)</f>
        <v>0</v>
      </c>
      <c r="R122" s="192">
        <f>ROUND(J122*H122,2)</f>
        <v>0</v>
      </c>
      <c r="S122" s="79"/>
      <c r="T122" s="193">
        <f>S122*H122</f>
        <v>0</v>
      </c>
      <c r="U122" s="193">
        <v>0</v>
      </c>
      <c r="V122" s="193">
        <f>U122*H122</f>
        <v>0</v>
      </c>
      <c r="W122" s="193">
        <v>0</v>
      </c>
      <c r="X122" s="194">
        <f>W122*H122</f>
        <v>0</v>
      </c>
      <c r="Y122" s="33"/>
      <c r="Z122" s="33"/>
      <c r="AA122" s="33"/>
      <c r="AB122" s="33"/>
      <c r="AC122" s="33"/>
      <c r="AD122" s="33"/>
      <c r="AE122" s="33"/>
      <c r="AR122" s="195" t="s">
        <v>130</v>
      </c>
      <c r="AT122" s="195" t="s">
        <v>127</v>
      </c>
      <c r="AU122" s="195" t="s">
        <v>78</v>
      </c>
      <c r="AY122" s="12" t="s">
        <v>131</v>
      </c>
      <c r="BE122" s="196">
        <f>IF(O122="základní",K122,0)</f>
        <v>0</v>
      </c>
      <c r="BF122" s="196">
        <f>IF(O122="snížená",K122,0)</f>
        <v>0</v>
      </c>
      <c r="BG122" s="196">
        <f>IF(O122="zákl. přenesená",K122,0)</f>
        <v>0</v>
      </c>
      <c r="BH122" s="196">
        <f>IF(O122="sníž. přenesená",K122,0)</f>
        <v>0</v>
      </c>
      <c r="BI122" s="196">
        <f>IF(O122="nulová",K122,0)</f>
        <v>0</v>
      </c>
      <c r="BJ122" s="12" t="s">
        <v>15</v>
      </c>
      <c r="BK122" s="196">
        <f>ROUND(P122*H122,2)</f>
        <v>0</v>
      </c>
      <c r="BL122" s="12" t="s">
        <v>130</v>
      </c>
      <c r="BM122" s="195" t="s">
        <v>202</v>
      </c>
    </row>
    <row r="123" s="2" customFormat="1">
      <c r="A123" s="33"/>
      <c r="B123" s="34"/>
      <c r="C123" s="35"/>
      <c r="D123" s="197" t="s">
        <v>133</v>
      </c>
      <c r="E123" s="35"/>
      <c r="F123" s="198" t="s">
        <v>203</v>
      </c>
      <c r="G123" s="35"/>
      <c r="H123" s="35"/>
      <c r="I123" s="199"/>
      <c r="J123" s="199"/>
      <c r="K123" s="35"/>
      <c r="L123" s="35"/>
      <c r="M123" s="39"/>
      <c r="N123" s="200"/>
      <c r="O123" s="201"/>
      <c r="P123" s="79"/>
      <c r="Q123" s="79"/>
      <c r="R123" s="79"/>
      <c r="S123" s="79"/>
      <c r="T123" s="79"/>
      <c r="U123" s="79"/>
      <c r="V123" s="79"/>
      <c r="W123" s="79"/>
      <c r="X123" s="80"/>
      <c r="Y123" s="33"/>
      <c r="Z123" s="33"/>
      <c r="AA123" s="33"/>
      <c r="AB123" s="33"/>
      <c r="AC123" s="33"/>
      <c r="AD123" s="33"/>
      <c r="AE123" s="33"/>
      <c r="AT123" s="12" t="s">
        <v>133</v>
      </c>
      <c r="AU123" s="12" t="s">
        <v>78</v>
      </c>
    </row>
    <row r="124" s="2" customFormat="1">
      <c r="A124" s="33"/>
      <c r="B124" s="34"/>
      <c r="C124" s="35"/>
      <c r="D124" s="202" t="s">
        <v>140</v>
      </c>
      <c r="E124" s="35"/>
      <c r="F124" s="203" t="s">
        <v>204</v>
      </c>
      <c r="G124" s="35"/>
      <c r="H124" s="35"/>
      <c r="I124" s="199"/>
      <c r="J124" s="199"/>
      <c r="K124" s="35"/>
      <c r="L124" s="35"/>
      <c r="M124" s="39"/>
      <c r="N124" s="200"/>
      <c r="O124" s="201"/>
      <c r="P124" s="79"/>
      <c r="Q124" s="79"/>
      <c r="R124" s="79"/>
      <c r="S124" s="79"/>
      <c r="T124" s="79"/>
      <c r="U124" s="79"/>
      <c r="V124" s="79"/>
      <c r="W124" s="79"/>
      <c r="X124" s="80"/>
      <c r="Y124" s="33"/>
      <c r="Z124" s="33"/>
      <c r="AA124" s="33"/>
      <c r="AB124" s="33"/>
      <c r="AC124" s="33"/>
      <c r="AD124" s="33"/>
      <c r="AE124" s="33"/>
      <c r="AT124" s="12" t="s">
        <v>140</v>
      </c>
      <c r="AU124" s="12" t="s">
        <v>78</v>
      </c>
    </row>
    <row r="125" s="2" customFormat="1">
      <c r="A125" s="33"/>
      <c r="B125" s="34"/>
      <c r="C125" s="183" t="s">
        <v>205</v>
      </c>
      <c r="D125" s="183" t="s">
        <v>127</v>
      </c>
      <c r="E125" s="184" t="s">
        <v>206</v>
      </c>
      <c r="F125" s="185" t="s">
        <v>207</v>
      </c>
      <c r="G125" s="186" t="s">
        <v>136</v>
      </c>
      <c r="H125" s="187">
        <v>4</v>
      </c>
      <c r="I125" s="188"/>
      <c r="J125" s="188"/>
      <c r="K125" s="189">
        <f>ROUND(P125*H125,2)</f>
        <v>0</v>
      </c>
      <c r="L125" s="185" t="s">
        <v>137</v>
      </c>
      <c r="M125" s="39"/>
      <c r="N125" s="190" t="s">
        <v>20</v>
      </c>
      <c r="O125" s="191" t="s">
        <v>47</v>
      </c>
      <c r="P125" s="192">
        <f>I125+J125</f>
        <v>0</v>
      </c>
      <c r="Q125" s="192">
        <f>ROUND(I125*H125,2)</f>
        <v>0</v>
      </c>
      <c r="R125" s="192">
        <f>ROUND(J125*H125,2)</f>
        <v>0</v>
      </c>
      <c r="S125" s="79"/>
      <c r="T125" s="193">
        <f>S125*H125</f>
        <v>0</v>
      </c>
      <c r="U125" s="193">
        <v>0</v>
      </c>
      <c r="V125" s="193">
        <f>U125*H125</f>
        <v>0</v>
      </c>
      <c r="W125" s="193">
        <v>0</v>
      </c>
      <c r="X125" s="194">
        <f>W125*H125</f>
        <v>0</v>
      </c>
      <c r="Y125" s="33"/>
      <c r="Z125" s="33"/>
      <c r="AA125" s="33"/>
      <c r="AB125" s="33"/>
      <c r="AC125" s="33"/>
      <c r="AD125" s="33"/>
      <c r="AE125" s="33"/>
      <c r="AR125" s="195" t="s">
        <v>130</v>
      </c>
      <c r="AT125" s="195" t="s">
        <v>127</v>
      </c>
      <c r="AU125" s="195" t="s">
        <v>78</v>
      </c>
      <c r="AY125" s="12" t="s">
        <v>131</v>
      </c>
      <c r="BE125" s="196">
        <f>IF(O125="základní",K125,0)</f>
        <v>0</v>
      </c>
      <c r="BF125" s="196">
        <f>IF(O125="snížená",K125,0)</f>
        <v>0</v>
      </c>
      <c r="BG125" s="196">
        <f>IF(O125="zákl. přenesená",K125,0)</f>
        <v>0</v>
      </c>
      <c r="BH125" s="196">
        <f>IF(O125="sníž. přenesená",K125,0)</f>
        <v>0</v>
      </c>
      <c r="BI125" s="196">
        <f>IF(O125="nulová",K125,0)</f>
        <v>0</v>
      </c>
      <c r="BJ125" s="12" t="s">
        <v>15</v>
      </c>
      <c r="BK125" s="196">
        <f>ROUND(P125*H125,2)</f>
        <v>0</v>
      </c>
      <c r="BL125" s="12" t="s">
        <v>130</v>
      </c>
      <c r="BM125" s="195" t="s">
        <v>208</v>
      </c>
    </row>
    <row r="126" s="2" customFormat="1">
      <c r="A126" s="33"/>
      <c r="B126" s="34"/>
      <c r="C126" s="35"/>
      <c r="D126" s="197" t="s">
        <v>133</v>
      </c>
      <c r="E126" s="35"/>
      <c r="F126" s="198" t="s">
        <v>209</v>
      </c>
      <c r="G126" s="35"/>
      <c r="H126" s="35"/>
      <c r="I126" s="199"/>
      <c r="J126" s="199"/>
      <c r="K126" s="35"/>
      <c r="L126" s="35"/>
      <c r="M126" s="39"/>
      <c r="N126" s="200"/>
      <c r="O126" s="201"/>
      <c r="P126" s="79"/>
      <c r="Q126" s="79"/>
      <c r="R126" s="79"/>
      <c r="S126" s="79"/>
      <c r="T126" s="79"/>
      <c r="U126" s="79"/>
      <c r="V126" s="79"/>
      <c r="W126" s="79"/>
      <c r="X126" s="80"/>
      <c r="Y126" s="33"/>
      <c r="Z126" s="33"/>
      <c r="AA126" s="33"/>
      <c r="AB126" s="33"/>
      <c r="AC126" s="33"/>
      <c r="AD126" s="33"/>
      <c r="AE126" s="33"/>
      <c r="AT126" s="12" t="s">
        <v>133</v>
      </c>
      <c r="AU126" s="12" t="s">
        <v>78</v>
      </c>
    </row>
    <row r="127" s="2" customFormat="1">
      <c r="A127" s="33"/>
      <c r="B127" s="34"/>
      <c r="C127" s="35"/>
      <c r="D127" s="202" t="s">
        <v>140</v>
      </c>
      <c r="E127" s="35"/>
      <c r="F127" s="203" t="s">
        <v>210</v>
      </c>
      <c r="G127" s="35"/>
      <c r="H127" s="35"/>
      <c r="I127" s="199"/>
      <c r="J127" s="199"/>
      <c r="K127" s="35"/>
      <c r="L127" s="35"/>
      <c r="M127" s="39"/>
      <c r="N127" s="200"/>
      <c r="O127" s="201"/>
      <c r="P127" s="79"/>
      <c r="Q127" s="79"/>
      <c r="R127" s="79"/>
      <c r="S127" s="79"/>
      <c r="T127" s="79"/>
      <c r="U127" s="79"/>
      <c r="V127" s="79"/>
      <c r="W127" s="79"/>
      <c r="X127" s="80"/>
      <c r="Y127" s="33"/>
      <c r="Z127" s="33"/>
      <c r="AA127" s="33"/>
      <c r="AB127" s="33"/>
      <c r="AC127" s="33"/>
      <c r="AD127" s="33"/>
      <c r="AE127" s="33"/>
      <c r="AT127" s="12" t="s">
        <v>140</v>
      </c>
      <c r="AU127" s="12" t="s">
        <v>78</v>
      </c>
    </row>
    <row r="128" s="2" customFormat="1">
      <c r="A128" s="33"/>
      <c r="B128" s="34"/>
      <c r="C128" s="183" t="s">
        <v>9</v>
      </c>
      <c r="D128" s="183" t="s">
        <v>127</v>
      </c>
      <c r="E128" s="184" t="s">
        <v>211</v>
      </c>
      <c r="F128" s="185" t="s">
        <v>212</v>
      </c>
      <c r="G128" s="186" t="s">
        <v>213</v>
      </c>
      <c r="H128" s="187">
        <v>40</v>
      </c>
      <c r="I128" s="188"/>
      <c r="J128" s="188"/>
      <c r="K128" s="189">
        <f>ROUND(P128*H128,2)</f>
        <v>0</v>
      </c>
      <c r="L128" s="185" t="s">
        <v>137</v>
      </c>
      <c r="M128" s="39"/>
      <c r="N128" s="190" t="s">
        <v>20</v>
      </c>
      <c r="O128" s="191" t="s">
        <v>47</v>
      </c>
      <c r="P128" s="192">
        <f>I128+J128</f>
        <v>0</v>
      </c>
      <c r="Q128" s="192">
        <f>ROUND(I128*H128,2)</f>
        <v>0</v>
      </c>
      <c r="R128" s="192">
        <f>ROUND(J128*H128,2)</f>
        <v>0</v>
      </c>
      <c r="S128" s="79"/>
      <c r="T128" s="193">
        <f>S128*H128</f>
        <v>0</v>
      </c>
      <c r="U128" s="193">
        <v>0</v>
      </c>
      <c r="V128" s="193">
        <f>U128*H128</f>
        <v>0</v>
      </c>
      <c r="W128" s="193">
        <v>0</v>
      </c>
      <c r="X128" s="194">
        <f>W128*H128</f>
        <v>0</v>
      </c>
      <c r="Y128" s="33"/>
      <c r="Z128" s="33"/>
      <c r="AA128" s="33"/>
      <c r="AB128" s="33"/>
      <c r="AC128" s="33"/>
      <c r="AD128" s="33"/>
      <c r="AE128" s="33"/>
      <c r="AR128" s="195" t="s">
        <v>130</v>
      </c>
      <c r="AT128" s="195" t="s">
        <v>127</v>
      </c>
      <c r="AU128" s="195" t="s">
        <v>78</v>
      </c>
      <c r="AY128" s="12" t="s">
        <v>131</v>
      </c>
      <c r="BE128" s="196">
        <f>IF(O128="základní",K128,0)</f>
        <v>0</v>
      </c>
      <c r="BF128" s="196">
        <f>IF(O128="snížená",K128,0)</f>
        <v>0</v>
      </c>
      <c r="BG128" s="196">
        <f>IF(O128="zákl. přenesená",K128,0)</f>
        <v>0</v>
      </c>
      <c r="BH128" s="196">
        <f>IF(O128="sníž. přenesená",K128,0)</f>
        <v>0</v>
      </c>
      <c r="BI128" s="196">
        <f>IF(O128="nulová",K128,0)</f>
        <v>0</v>
      </c>
      <c r="BJ128" s="12" t="s">
        <v>15</v>
      </c>
      <c r="BK128" s="196">
        <f>ROUND(P128*H128,2)</f>
        <v>0</v>
      </c>
      <c r="BL128" s="12" t="s">
        <v>130</v>
      </c>
      <c r="BM128" s="195" t="s">
        <v>214</v>
      </c>
    </row>
    <row r="129" s="2" customFormat="1">
      <c r="A129" s="33"/>
      <c r="B129" s="34"/>
      <c r="C129" s="35"/>
      <c r="D129" s="197" t="s">
        <v>133</v>
      </c>
      <c r="E129" s="35"/>
      <c r="F129" s="198" t="s">
        <v>215</v>
      </c>
      <c r="G129" s="35"/>
      <c r="H129" s="35"/>
      <c r="I129" s="199"/>
      <c r="J129" s="199"/>
      <c r="K129" s="35"/>
      <c r="L129" s="35"/>
      <c r="M129" s="39"/>
      <c r="N129" s="200"/>
      <c r="O129" s="201"/>
      <c r="P129" s="79"/>
      <c r="Q129" s="79"/>
      <c r="R129" s="79"/>
      <c r="S129" s="79"/>
      <c r="T129" s="79"/>
      <c r="U129" s="79"/>
      <c r="V129" s="79"/>
      <c r="W129" s="79"/>
      <c r="X129" s="80"/>
      <c r="Y129" s="33"/>
      <c r="Z129" s="33"/>
      <c r="AA129" s="33"/>
      <c r="AB129" s="33"/>
      <c r="AC129" s="33"/>
      <c r="AD129" s="33"/>
      <c r="AE129" s="33"/>
      <c r="AT129" s="12" t="s">
        <v>133</v>
      </c>
      <c r="AU129" s="12" t="s">
        <v>78</v>
      </c>
    </row>
    <row r="130" s="2" customFormat="1">
      <c r="A130" s="33"/>
      <c r="B130" s="34"/>
      <c r="C130" s="35"/>
      <c r="D130" s="202" t="s">
        <v>140</v>
      </c>
      <c r="E130" s="35"/>
      <c r="F130" s="203" t="s">
        <v>216</v>
      </c>
      <c r="G130" s="35"/>
      <c r="H130" s="35"/>
      <c r="I130" s="199"/>
      <c r="J130" s="199"/>
      <c r="K130" s="35"/>
      <c r="L130" s="35"/>
      <c r="M130" s="39"/>
      <c r="N130" s="200"/>
      <c r="O130" s="201"/>
      <c r="P130" s="79"/>
      <c r="Q130" s="79"/>
      <c r="R130" s="79"/>
      <c r="S130" s="79"/>
      <c r="T130" s="79"/>
      <c r="U130" s="79"/>
      <c r="V130" s="79"/>
      <c r="W130" s="79"/>
      <c r="X130" s="80"/>
      <c r="Y130" s="33"/>
      <c r="Z130" s="33"/>
      <c r="AA130" s="33"/>
      <c r="AB130" s="33"/>
      <c r="AC130" s="33"/>
      <c r="AD130" s="33"/>
      <c r="AE130" s="33"/>
      <c r="AT130" s="12" t="s">
        <v>140</v>
      </c>
      <c r="AU130" s="12" t="s">
        <v>78</v>
      </c>
    </row>
    <row r="131" s="2" customFormat="1" ht="16.5" customHeight="1">
      <c r="A131" s="33"/>
      <c r="B131" s="34"/>
      <c r="C131" s="204" t="s">
        <v>217</v>
      </c>
      <c r="D131" s="204" t="s">
        <v>218</v>
      </c>
      <c r="E131" s="205" t="s">
        <v>219</v>
      </c>
      <c r="F131" s="206" t="s">
        <v>220</v>
      </c>
      <c r="G131" s="207" t="s">
        <v>158</v>
      </c>
      <c r="H131" s="208">
        <v>4</v>
      </c>
      <c r="I131" s="209"/>
      <c r="J131" s="210"/>
      <c r="K131" s="211">
        <f>ROUND(P131*H131,2)</f>
        <v>0</v>
      </c>
      <c r="L131" s="206" t="s">
        <v>20</v>
      </c>
      <c r="M131" s="212"/>
      <c r="N131" s="213" t="s">
        <v>20</v>
      </c>
      <c r="O131" s="191" t="s">
        <v>47</v>
      </c>
      <c r="P131" s="192">
        <f>I131+J131</f>
        <v>0</v>
      </c>
      <c r="Q131" s="192">
        <f>ROUND(I131*H131,2)</f>
        <v>0</v>
      </c>
      <c r="R131" s="192">
        <f>ROUND(J131*H131,2)</f>
        <v>0</v>
      </c>
      <c r="S131" s="79"/>
      <c r="T131" s="193">
        <f>S131*H131</f>
        <v>0</v>
      </c>
      <c r="U131" s="193">
        <v>0</v>
      </c>
      <c r="V131" s="193">
        <f>U131*H131</f>
        <v>0</v>
      </c>
      <c r="W131" s="193">
        <v>0</v>
      </c>
      <c r="X131" s="194">
        <f>W131*H131</f>
        <v>0</v>
      </c>
      <c r="Y131" s="33"/>
      <c r="Z131" s="33"/>
      <c r="AA131" s="33"/>
      <c r="AB131" s="33"/>
      <c r="AC131" s="33"/>
      <c r="AD131" s="33"/>
      <c r="AE131" s="33"/>
      <c r="AR131" s="195" t="s">
        <v>221</v>
      </c>
      <c r="AT131" s="195" t="s">
        <v>218</v>
      </c>
      <c r="AU131" s="195" t="s">
        <v>78</v>
      </c>
      <c r="AY131" s="12" t="s">
        <v>131</v>
      </c>
      <c r="BE131" s="196">
        <f>IF(O131="základní",K131,0)</f>
        <v>0</v>
      </c>
      <c r="BF131" s="196">
        <f>IF(O131="snížená",K131,0)</f>
        <v>0</v>
      </c>
      <c r="BG131" s="196">
        <f>IF(O131="zákl. přenesená",K131,0)</f>
        <v>0</v>
      </c>
      <c r="BH131" s="196">
        <f>IF(O131="sníž. přenesená",K131,0)</f>
        <v>0</v>
      </c>
      <c r="BI131" s="196">
        <f>IF(O131="nulová",K131,0)</f>
        <v>0</v>
      </c>
      <c r="BJ131" s="12" t="s">
        <v>15</v>
      </c>
      <c r="BK131" s="196">
        <f>ROUND(P131*H131,2)</f>
        <v>0</v>
      </c>
      <c r="BL131" s="12" t="s">
        <v>130</v>
      </c>
      <c r="BM131" s="195" t="s">
        <v>222</v>
      </c>
    </row>
    <row r="132" s="2" customFormat="1">
      <c r="A132" s="33"/>
      <c r="B132" s="34"/>
      <c r="C132" s="35"/>
      <c r="D132" s="197" t="s">
        <v>133</v>
      </c>
      <c r="E132" s="35"/>
      <c r="F132" s="198" t="s">
        <v>220</v>
      </c>
      <c r="G132" s="35"/>
      <c r="H132" s="35"/>
      <c r="I132" s="199"/>
      <c r="J132" s="199"/>
      <c r="K132" s="35"/>
      <c r="L132" s="35"/>
      <c r="M132" s="39"/>
      <c r="N132" s="200"/>
      <c r="O132" s="201"/>
      <c r="P132" s="79"/>
      <c r="Q132" s="79"/>
      <c r="R132" s="79"/>
      <c r="S132" s="79"/>
      <c r="T132" s="79"/>
      <c r="U132" s="79"/>
      <c r="V132" s="79"/>
      <c r="W132" s="79"/>
      <c r="X132" s="80"/>
      <c r="Y132" s="33"/>
      <c r="Z132" s="33"/>
      <c r="AA132" s="33"/>
      <c r="AB132" s="33"/>
      <c r="AC132" s="33"/>
      <c r="AD132" s="33"/>
      <c r="AE132" s="33"/>
      <c r="AT132" s="12" t="s">
        <v>133</v>
      </c>
      <c r="AU132" s="12" t="s">
        <v>78</v>
      </c>
    </row>
    <row r="133" s="2" customFormat="1" ht="16.5" customHeight="1">
      <c r="A133" s="33"/>
      <c r="B133" s="34"/>
      <c r="C133" s="204" t="s">
        <v>223</v>
      </c>
      <c r="D133" s="204" t="s">
        <v>218</v>
      </c>
      <c r="E133" s="205" t="s">
        <v>224</v>
      </c>
      <c r="F133" s="206" t="s">
        <v>225</v>
      </c>
      <c r="G133" s="207" t="s">
        <v>158</v>
      </c>
      <c r="H133" s="208">
        <v>8</v>
      </c>
      <c r="I133" s="209"/>
      <c r="J133" s="210"/>
      <c r="K133" s="211">
        <f>ROUND(P133*H133,2)</f>
        <v>0</v>
      </c>
      <c r="L133" s="206" t="s">
        <v>20</v>
      </c>
      <c r="M133" s="212"/>
      <c r="N133" s="213" t="s">
        <v>20</v>
      </c>
      <c r="O133" s="191" t="s">
        <v>47</v>
      </c>
      <c r="P133" s="192">
        <f>I133+J133</f>
        <v>0</v>
      </c>
      <c r="Q133" s="192">
        <f>ROUND(I133*H133,2)</f>
        <v>0</v>
      </c>
      <c r="R133" s="192">
        <f>ROUND(J133*H133,2)</f>
        <v>0</v>
      </c>
      <c r="S133" s="79"/>
      <c r="T133" s="193">
        <f>S133*H133</f>
        <v>0</v>
      </c>
      <c r="U133" s="193">
        <v>0</v>
      </c>
      <c r="V133" s="193">
        <f>U133*H133</f>
        <v>0</v>
      </c>
      <c r="W133" s="193">
        <v>0</v>
      </c>
      <c r="X133" s="194">
        <f>W133*H133</f>
        <v>0</v>
      </c>
      <c r="Y133" s="33"/>
      <c r="Z133" s="33"/>
      <c r="AA133" s="33"/>
      <c r="AB133" s="33"/>
      <c r="AC133" s="33"/>
      <c r="AD133" s="33"/>
      <c r="AE133" s="33"/>
      <c r="AR133" s="195" t="s">
        <v>221</v>
      </c>
      <c r="AT133" s="195" t="s">
        <v>218</v>
      </c>
      <c r="AU133" s="195" t="s">
        <v>78</v>
      </c>
      <c r="AY133" s="12" t="s">
        <v>131</v>
      </c>
      <c r="BE133" s="196">
        <f>IF(O133="základní",K133,0)</f>
        <v>0</v>
      </c>
      <c r="BF133" s="196">
        <f>IF(O133="snížená",K133,0)</f>
        <v>0</v>
      </c>
      <c r="BG133" s="196">
        <f>IF(O133="zákl. přenesená",K133,0)</f>
        <v>0</v>
      </c>
      <c r="BH133" s="196">
        <f>IF(O133="sníž. přenesená",K133,0)</f>
        <v>0</v>
      </c>
      <c r="BI133" s="196">
        <f>IF(O133="nulová",K133,0)</f>
        <v>0</v>
      </c>
      <c r="BJ133" s="12" t="s">
        <v>15</v>
      </c>
      <c r="BK133" s="196">
        <f>ROUND(P133*H133,2)</f>
        <v>0</v>
      </c>
      <c r="BL133" s="12" t="s">
        <v>130</v>
      </c>
      <c r="BM133" s="195" t="s">
        <v>226</v>
      </c>
    </row>
    <row r="134" s="2" customFormat="1">
      <c r="A134" s="33"/>
      <c r="B134" s="34"/>
      <c r="C134" s="35"/>
      <c r="D134" s="197" t="s">
        <v>133</v>
      </c>
      <c r="E134" s="35"/>
      <c r="F134" s="198" t="s">
        <v>225</v>
      </c>
      <c r="G134" s="35"/>
      <c r="H134" s="35"/>
      <c r="I134" s="199"/>
      <c r="J134" s="199"/>
      <c r="K134" s="35"/>
      <c r="L134" s="35"/>
      <c r="M134" s="39"/>
      <c r="N134" s="200"/>
      <c r="O134" s="201"/>
      <c r="P134" s="79"/>
      <c r="Q134" s="79"/>
      <c r="R134" s="79"/>
      <c r="S134" s="79"/>
      <c r="T134" s="79"/>
      <c r="U134" s="79"/>
      <c r="V134" s="79"/>
      <c r="W134" s="79"/>
      <c r="X134" s="80"/>
      <c r="Y134" s="33"/>
      <c r="Z134" s="33"/>
      <c r="AA134" s="33"/>
      <c r="AB134" s="33"/>
      <c r="AC134" s="33"/>
      <c r="AD134" s="33"/>
      <c r="AE134" s="33"/>
      <c r="AT134" s="12" t="s">
        <v>133</v>
      </c>
      <c r="AU134" s="12" t="s">
        <v>78</v>
      </c>
    </row>
    <row r="135" s="2" customFormat="1" ht="16.5" customHeight="1">
      <c r="A135" s="33"/>
      <c r="B135" s="34"/>
      <c r="C135" s="204" t="s">
        <v>227</v>
      </c>
      <c r="D135" s="204" t="s">
        <v>218</v>
      </c>
      <c r="E135" s="205" t="s">
        <v>228</v>
      </c>
      <c r="F135" s="206" t="s">
        <v>229</v>
      </c>
      <c r="G135" s="207" t="s">
        <v>158</v>
      </c>
      <c r="H135" s="208">
        <v>14</v>
      </c>
      <c r="I135" s="209"/>
      <c r="J135" s="210"/>
      <c r="K135" s="211">
        <f>ROUND(P135*H135,2)</f>
        <v>0</v>
      </c>
      <c r="L135" s="206" t="s">
        <v>20</v>
      </c>
      <c r="M135" s="212"/>
      <c r="N135" s="213" t="s">
        <v>20</v>
      </c>
      <c r="O135" s="191" t="s">
        <v>47</v>
      </c>
      <c r="P135" s="192">
        <f>I135+J135</f>
        <v>0</v>
      </c>
      <c r="Q135" s="192">
        <f>ROUND(I135*H135,2)</f>
        <v>0</v>
      </c>
      <c r="R135" s="192">
        <f>ROUND(J135*H135,2)</f>
        <v>0</v>
      </c>
      <c r="S135" s="79"/>
      <c r="T135" s="193">
        <f>S135*H135</f>
        <v>0</v>
      </c>
      <c r="U135" s="193">
        <v>0</v>
      </c>
      <c r="V135" s="193">
        <f>U135*H135</f>
        <v>0</v>
      </c>
      <c r="W135" s="193">
        <v>0</v>
      </c>
      <c r="X135" s="194">
        <f>W135*H135</f>
        <v>0</v>
      </c>
      <c r="Y135" s="33"/>
      <c r="Z135" s="33"/>
      <c r="AA135" s="33"/>
      <c r="AB135" s="33"/>
      <c r="AC135" s="33"/>
      <c r="AD135" s="33"/>
      <c r="AE135" s="33"/>
      <c r="AR135" s="195" t="s">
        <v>221</v>
      </c>
      <c r="AT135" s="195" t="s">
        <v>218</v>
      </c>
      <c r="AU135" s="195" t="s">
        <v>78</v>
      </c>
      <c r="AY135" s="12" t="s">
        <v>131</v>
      </c>
      <c r="BE135" s="196">
        <f>IF(O135="základní",K135,0)</f>
        <v>0</v>
      </c>
      <c r="BF135" s="196">
        <f>IF(O135="snížená",K135,0)</f>
        <v>0</v>
      </c>
      <c r="BG135" s="196">
        <f>IF(O135="zákl. přenesená",K135,0)</f>
        <v>0</v>
      </c>
      <c r="BH135" s="196">
        <f>IF(O135="sníž. přenesená",K135,0)</f>
        <v>0</v>
      </c>
      <c r="BI135" s="196">
        <f>IF(O135="nulová",K135,0)</f>
        <v>0</v>
      </c>
      <c r="BJ135" s="12" t="s">
        <v>15</v>
      </c>
      <c r="BK135" s="196">
        <f>ROUND(P135*H135,2)</f>
        <v>0</v>
      </c>
      <c r="BL135" s="12" t="s">
        <v>130</v>
      </c>
      <c r="BM135" s="195" t="s">
        <v>230</v>
      </c>
    </row>
    <row r="136" s="2" customFormat="1">
      <c r="A136" s="33"/>
      <c r="B136" s="34"/>
      <c r="C136" s="35"/>
      <c r="D136" s="197" t="s">
        <v>133</v>
      </c>
      <c r="E136" s="35"/>
      <c r="F136" s="198" t="s">
        <v>229</v>
      </c>
      <c r="G136" s="35"/>
      <c r="H136" s="35"/>
      <c r="I136" s="199"/>
      <c r="J136" s="199"/>
      <c r="K136" s="35"/>
      <c r="L136" s="35"/>
      <c r="M136" s="39"/>
      <c r="N136" s="200"/>
      <c r="O136" s="201"/>
      <c r="P136" s="79"/>
      <c r="Q136" s="79"/>
      <c r="R136" s="79"/>
      <c r="S136" s="79"/>
      <c r="T136" s="79"/>
      <c r="U136" s="79"/>
      <c r="V136" s="79"/>
      <c r="W136" s="79"/>
      <c r="X136" s="80"/>
      <c r="Y136" s="33"/>
      <c r="Z136" s="33"/>
      <c r="AA136" s="33"/>
      <c r="AB136" s="33"/>
      <c r="AC136" s="33"/>
      <c r="AD136" s="33"/>
      <c r="AE136" s="33"/>
      <c r="AT136" s="12" t="s">
        <v>133</v>
      </c>
      <c r="AU136" s="12" t="s">
        <v>78</v>
      </c>
    </row>
    <row r="137" s="2" customFormat="1" ht="16.5" customHeight="1">
      <c r="A137" s="33"/>
      <c r="B137" s="34"/>
      <c r="C137" s="204" t="s">
        <v>231</v>
      </c>
      <c r="D137" s="204" t="s">
        <v>218</v>
      </c>
      <c r="E137" s="205" t="s">
        <v>232</v>
      </c>
      <c r="F137" s="206" t="s">
        <v>233</v>
      </c>
      <c r="G137" s="207" t="s">
        <v>158</v>
      </c>
      <c r="H137" s="208">
        <v>14</v>
      </c>
      <c r="I137" s="209"/>
      <c r="J137" s="210"/>
      <c r="K137" s="211">
        <f>ROUND(P137*H137,2)</f>
        <v>0</v>
      </c>
      <c r="L137" s="206" t="s">
        <v>20</v>
      </c>
      <c r="M137" s="212"/>
      <c r="N137" s="213" t="s">
        <v>20</v>
      </c>
      <c r="O137" s="191" t="s">
        <v>47</v>
      </c>
      <c r="P137" s="192">
        <f>I137+J137</f>
        <v>0</v>
      </c>
      <c r="Q137" s="192">
        <f>ROUND(I137*H137,2)</f>
        <v>0</v>
      </c>
      <c r="R137" s="192">
        <f>ROUND(J137*H137,2)</f>
        <v>0</v>
      </c>
      <c r="S137" s="79"/>
      <c r="T137" s="193">
        <f>S137*H137</f>
        <v>0</v>
      </c>
      <c r="U137" s="193">
        <v>0</v>
      </c>
      <c r="V137" s="193">
        <f>U137*H137</f>
        <v>0</v>
      </c>
      <c r="W137" s="193">
        <v>0</v>
      </c>
      <c r="X137" s="194">
        <f>W137*H137</f>
        <v>0</v>
      </c>
      <c r="Y137" s="33"/>
      <c r="Z137" s="33"/>
      <c r="AA137" s="33"/>
      <c r="AB137" s="33"/>
      <c r="AC137" s="33"/>
      <c r="AD137" s="33"/>
      <c r="AE137" s="33"/>
      <c r="AR137" s="195" t="s">
        <v>221</v>
      </c>
      <c r="AT137" s="195" t="s">
        <v>218</v>
      </c>
      <c r="AU137" s="195" t="s">
        <v>78</v>
      </c>
      <c r="AY137" s="12" t="s">
        <v>131</v>
      </c>
      <c r="BE137" s="196">
        <f>IF(O137="základní",K137,0)</f>
        <v>0</v>
      </c>
      <c r="BF137" s="196">
        <f>IF(O137="snížená",K137,0)</f>
        <v>0</v>
      </c>
      <c r="BG137" s="196">
        <f>IF(O137="zákl. přenesená",K137,0)</f>
        <v>0</v>
      </c>
      <c r="BH137" s="196">
        <f>IF(O137="sníž. přenesená",K137,0)</f>
        <v>0</v>
      </c>
      <c r="BI137" s="196">
        <f>IF(O137="nulová",K137,0)</f>
        <v>0</v>
      </c>
      <c r="BJ137" s="12" t="s">
        <v>15</v>
      </c>
      <c r="BK137" s="196">
        <f>ROUND(P137*H137,2)</f>
        <v>0</v>
      </c>
      <c r="BL137" s="12" t="s">
        <v>130</v>
      </c>
      <c r="BM137" s="195" t="s">
        <v>234</v>
      </c>
    </row>
    <row r="138" s="2" customFormat="1">
      <c r="A138" s="33"/>
      <c r="B138" s="34"/>
      <c r="C138" s="35"/>
      <c r="D138" s="197" t="s">
        <v>133</v>
      </c>
      <c r="E138" s="35"/>
      <c r="F138" s="198" t="s">
        <v>233</v>
      </c>
      <c r="G138" s="35"/>
      <c r="H138" s="35"/>
      <c r="I138" s="199"/>
      <c r="J138" s="199"/>
      <c r="K138" s="35"/>
      <c r="L138" s="35"/>
      <c r="M138" s="39"/>
      <c r="N138" s="200"/>
      <c r="O138" s="201"/>
      <c r="P138" s="79"/>
      <c r="Q138" s="79"/>
      <c r="R138" s="79"/>
      <c r="S138" s="79"/>
      <c r="T138" s="79"/>
      <c r="U138" s="79"/>
      <c r="V138" s="79"/>
      <c r="W138" s="79"/>
      <c r="X138" s="80"/>
      <c r="Y138" s="33"/>
      <c r="Z138" s="33"/>
      <c r="AA138" s="33"/>
      <c r="AB138" s="33"/>
      <c r="AC138" s="33"/>
      <c r="AD138" s="33"/>
      <c r="AE138" s="33"/>
      <c r="AT138" s="12" t="s">
        <v>133</v>
      </c>
      <c r="AU138" s="12" t="s">
        <v>78</v>
      </c>
    </row>
    <row r="139" s="2" customFormat="1" ht="16.5" customHeight="1">
      <c r="A139" s="33"/>
      <c r="B139" s="34"/>
      <c r="C139" s="204" t="s">
        <v>235</v>
      </c>
      <c r="D139" s="204" t="s">
        <v>218</v>
      </c>
      <c r="E139" s="205" t="s">
        <v>236</v>
      </c>
      <c r="F139" s="206" t="s">
        <v>237</v>
      </c>
      <c r="G139" s="207" t="s">
        <v>158</v>
      </c>
      <c r="H139" s="208">
        <v>4</v>
      </c>
      <c r="I139" s="209"/>
      <c r="J139" s="210"/>
      <c r="K139" s="211">
        <f>ROUND(P139*H139,2)</f>
        <v>0</v>
      </c>
      <c r="L139" s="206" t="s">
        <v>20</v>
      </c>
      <c r="M139" s="212"/>
      <c r="N139" s="213" t="s">
        <v>20</v>
      </c>
      <c r="O139" s="191" t="s">
        <v>47</v>
      </c>
      <c r="P139" s="192">
        <f>I139+J139</f>
        <v>0</v>
      </c>
      <c r="Q139" s="192">
        <f>ROUND(I139*H139,2)</f>
        <v>0</v>
      </c>
      <c r="R139" s="192">
        <f>ROUND(J139*H139,2)</f>
        <v>0</v>
      </c>
      <c r="S139" s="79"/>
      <c r="T139" s="193">
        <f>S139*H139</f>
        <v>0</v>
      </c>
      <c r="U139" s="193">
        <v>0</v>
      </c>
      <c r="V139" s="193">
        <f>U139*H139</f>
        <v>0</v>
      </c>
      <c r="W139" s="193">
        <v>0</v>
      </c>
      <c r="X139" s="194">
        <f>W139*H139</f>
        <v>0</v>
      </c>
      <c r="Y139" s="33"/>
      <c r="Z139" s="33"/>
      <c r="AA139" s="33"/>
      <c r="AB139" s="33"/>
      <c r="AC139" s="33"/>
      <c r="AD139" s="33"/>
      <c r="AE139" s="33"/>
      <c r="AR139" s="195" t="s">
        <v>221</v>
      </c>
      <c r="AT139" s="195" t="s">
        <v>218</v>
      </c>
      <c r="AU139" s="195" t="s">
        <v>78</v>
      </c>
      <c r="AY139" s="12" t="s">
        <v>131</v>
      </c>
      <c r="BE139" s="196">
        <f>IF(O139="základní",K139,0)</f>
        <v>0</v>
      </c>
      <c r="BF139" s="196">
        <f>IF(O139="snížená",K139,0)</f>
        <v>0</v>
      </c>
      <c r="BG139" s="196">
        <f>IF(O139="zákl. přenesená",K139,0)</f>
        <v>0</v>
      </c>
      <c r="BH139" s="196">
        <f>IF(O139="sníž. přenesená",K139,0)</f>
        <v>0</v>
      </c>
      <c r="BI139" s="196">
        <f>IF(O139="nulová",K139,0)</f>
        <v>0</v>
      </c>
      <c r="BJ139" s="12" t="s">
        <v>15</v>
      </c>
      <c r="BK139" s="196">
        <f>ROUND(P139*H139,2)</f>
        <v>0</v>
      </c>
      <c r="BL139" s="12" t="s">
        <v>130</v>
      </c>
      <c r="BM139" s="195" t="s">
        <v>238</v>
      </c>
    </row>
    <row r="140" s="2" customFormat="1">
      <c r="A140" s="33"/>
      <c r="B140" s="34"/>
      <c r="C140" s="35"/>
      <c r="D140" s="197" t="s">
        <v>133</v>
      </c>
      <c r="E140" s="35"/>
      <c r="F140" s="198" t="s">
        <v>237</v>
      </c>
      <c r="G140" s="35"/>
      <c r="H140" s="35"/>
      <c r="I140" s="199"/>
      <c r="J140" s="199"/>
      <c r="K140" s="35"/>
      <c r="L140" s="35"/>
      <c r="M140" s="39"/>
      <c r="N140" s="200"/>
      <c r="O140" s="201"/>
      <c r="P140" s="79"/>
      <c r="Q140" s="79"/>
      <c r="R140" s="79"/>
      <c r="S140" s="79"/>
      <c r="T140" s="79"/>
      <c r="U140" s="79"/>
      <c r="V140" s="79"/>
      <c r="W140" s="79"/>
      <c r="X140" s="80"/>
      <c r="Y140" s="33"/>
      <c r="Z140" s="33"/>
      <c r="AA140" s="33"/>
      <c r="AB140" s="33"/>
      <c r="AC140" s="33"/>
      <c r="AD140" s="33"/>
      <c r="AE140" s="33"/>
      <c r="AT140" s="12" t="s">
        <v>133</v>
      </c>
      <c r="AU140" s="12" t="s">
        <v>78</v>
      </c>
    </row>
    <row r="141" s="2" customFormat="1" ht="16.5" customHeight="1">
      <c r="A141" s="33"/>
      <c r="B141" s="34"/>
      <c r="C141" s="204" t="s">
        <v>8</v>
      </c>
      <c r="D141" s="204" t="s">
        <v>218</v>
      </c>
      <c r="E141" s="205" t="s">
        <v>239</v>
      </c>
      <c r="F141" s="206" t="s">
        <v>240</v>
      </c>
      <c r="G141" s="207" t="s">
        <v>158</v>
      </c>
      <c r="H141" s="208">
        <v>40</v>
      </c>
      <c r="I141" s="209"/>
      <c r="J141" s="210"/>
      <c r="K141" s="211">
        <f>ROUND(P141*H141,2)</f>
        <v>0</v>
      </c>
      <c r="L141" s="206" t="s">
        <v>20</v>
      </c>
      <c r="M141" s="212"/>
      <c r="N141" s="213" t="s">
        <v>20</v>
      </c>
      <c r="O141" s="191" t="s">
        <v>47</v>
      </c>
      <c r="P141" s="192">
        <f>I141+J141</f>
        <v>0</v>
      </c>
      <c r="Q141" s="192">
        <f>ROUND(I141*H141,2)</f>
        <v>0</v>
      </c>
      <c r="R141" s="192">
        <f>ROUND(J141*H141,2)</f>
        <v>0</v>
      </c>
      <c r="S141" s="79"/>
      <c r="T141" s="193">
        <f>S141*H141</f>
        <v>0</v>
      </c>
      <c r="U141" s="193">
        <v>0</v>
      </c>
      <c r="V141" s="193">
        <f>U141*H141</f>
        <v>0</v>
      </c>
      <c r="W141" s="193">
        <v>0</v>
      </c>
      <c r="X141" s="194">
        <f>W141*H141</f>
        <v>0</v>
      </c>
      <c r="Y141" s="33"/>
      <c r="Z141" s="33"/>
      <c r="AA141" s="33"/>
      <c r="AB141" s="33"/>
      <c r="AC141" s="33"/>
      <c r="AD141" s="33"/>
      <c r="AE141" s="33"/>
      <c r="AR141" s="195" t="s">
        <v>221</v>
      </c>
      <c r="AT141" s="195" t="s">
        <v>218</v>
      </c>
      <c r="AU141" s="195" t="s">
        <v>78</v>
      </c>
      <c r="AY141" s="12" t="s">
        <v>131</v>
      </c>
      <c r="BE141" s="196">
        <f>IF(O141="základní",K141,0)</f>
        <v>0</v>
      </c>
      <c r="BF141" s="196">
        <f>IF(O141="snížená",K141,0)</f>
        <v>0</v>
      </c>
      <c r="BG141" s="196">
        <f>IF(O141="zákl. přenesená",K141,0)</f>
        <v>0</v>
      </c>
      <c r="BH141" s="196">
        <f>IF(O141="sníž. přenesená",K141,0)</f>
        <v>0</v>
      </c>
      <c r="BI141" s="196">
        <f>IF(O141="nulová",K141,0)</f>
        <v>0</v>
      </c>
      <c r="BJ141" s="12" t="s">
        <v>15</v>
      </c>
      <c r="BK141" s="196">
        <f>ROUND(P141*H141,2)</f>
        <v>0</v>
      </c>
      <c r="BL141" s="12" t="s">
        <v>130</v>
      </c>
      <c r="BM141" s="195" t="s">
        <v>241</v>
      </c>
    </row>
    <row r="142" s="2" customFormat="1">
      <c r="A142" s="33"/>
      <c r="B142" s="34"/>
      <c r="C142" s="35"/>
      <c r="D142" s="197" t="s">
        <v>133</v>
      </c>
      <c r="E142" s="35"/>
      <c r="F142" s="198" t="s">
        <v>240</v>
      </c>
      <c r="G142" s="35"/>
      <c r="H142" s="35"/>
      <c r="I142" s="199"/>
      <c r="J142" s="199"/>
      <c r="K142" s="35"/>
      <c r="L142" s="35"/>
      <c r="M142" s="39"/>
      <c r="N142" s="214"/>
      <c r="O142" s="215"/>
      <c r="P142" s="216"/>
      <c r="Q142" s="216"/>
      <c r="R142" s="216"/>
      <c r="S142" s="216"/>
      <c r="T142" s="216"/>
      <c r="U142" s="216"/>
      <c r="V142" s="216"/>
      <c r="W142" s="216"/>
      <c r="X142" s="217"/>
      <c r="Y142" s="33"/>
      <c r="Z142" s="33"/>
      <c r="AA142" s="33"/>
      <c r="AB142" s="33"/>
      <c r="AC142" s="33"/>
      <c r="AD142" s="33"/>
      <c r="AE142" s="33"/>
      <c r="AT142" s="12" t="s">
        <v>133</v>
      </c>
      <c r="AU142" s="12" t="s">
        <v>78</v>
      </c>
    </row>
    <row r="143" s="2" customFormat="1" ht="6.96" customHeight="1">
      <c r="A143" s="33"/>
      <c r="B143" s="54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39"/>
      <c r="N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sheet="1" autoFilter="0" formatColumns="0" formatRows="0" objects="1" scenarios="1" spinCount="100000" saltValue="m2iR8uKfpYyL6LpwiIQx02mfc96VuDfYaFGlKWTNL0eDEiS1mpnMAnvPTUDpcqlXaxf3k9Y/vgnOwrUwV+Zg/A==" hashValue="YS6TQOgTebuNypIrykpIxv8mM7ziPzF5HAAXRLCtf8BsFdfTWCmGXpYuIWx391GEtkVJH3BqIj/puTR7sVUFrw==" algorithmName="SHA-512" password="CC35"/>
  <autoFilter ref="C86:L142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5:H75"/>
    <mergeCell ref="E77:H77"/>
    <mergeCell ref="E79:H79"/>
    <mergeCell ref="M2:Z2"/>
  </mergeCells>
  <hyperlinks>
    <hyperlink ref="F92" r:id="rId1" display="https://podminky.urs.cz/item/CS_URS_2022_01/460101123"/>
    <hyperlink ref="F95" r:id="rId2" display="https://podminky.urs.cz/item/CS_URS_2022_01/460131114"/>
    <hyperlink ref="F98" r:id="rId3" display="https://podminky.urs.cz/item/CS_URS_2022_01/460181153"/>
    <hyperlink ref="F101" r:id="rId4" display="https://podminky.urs.cz/item/CS_URS_2022_01/460841113"/>
    <hyperlink ref="F104" r:id="rId5" display="https://podminky.urs.cz/item/CS_URS_2022_01/220182021"/>
    <hyperlink ref="F107" r:id="rId6" display="https://podminky.urs.cz/item/CS_URS_2022_01/220182026"/>
    <hyperlink ref="F112" r:id="rId7" display="https://podminky.urs.cz/item/CS_URS_2022_01/220182027"/>
    <hyperlink ref="F115" r:id="rId8" display="https://podminky.urs.cz/item/CS_URS_2022_01/220182024"/>
    <hyperlink ref="F118" r:id="rId9" display="https://podminky.urs.cz/item/CS_URS_2022_01/460391124"/>
    <hyperlink ref="F121" r:id="rId10" display="https://podminky.urs.cz/item/CS_URS_2022_01/460671112"/>
    <hyperlink ref="F124" r:id="rId11" display="https://podminky.urs.cz/item/CS_URS_2022_01/460461163"/>
    <hyperlink ref="F127" r:id="rId12" display="https://podminky.urs.cz/item/CS_URS_2022_01/460411223"/>
    <hyperlink ref="F130" r:id="rId13" display="https://podminky.urs.cz/item/CS_URS_2022_01/4605411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2" t="s">
        <v>93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5"/>
      <c r="AT3" s="12" t="s">
        <v>85</v>
      </c>
    </row>
    <row r="4" s="1" customFormat="1" ht="24.96" customHeight="1">
      <c r="B4" s="15"/>
      <c r="D4" s="137" t="s">
        <v>97</v>
      </c>
      <c r="M4" s="15"/>
      <c r="N4" s="138" t="s">
        <v>11</v>
      </c>
      <c r="AT4" s="12" t="s">
        <v>4</v>
      </c>
    </row>
    <row r="5" s="1" customFormat="1" ht="6.96" customHeight="1">
      <c r="B5" s="15"/>
      <c r="M5" s="15"/>
    </row>
    <row r="6" s="1" customFormat="1" ht="12" customHeight="1">
      <c r="B6" s="15"/>
      <c r="D6" s="139" t="s">
        <v>17</v>
      </c>
      <c r="M6" s="15"/>
    </row>
    <row r="7" s="1" customFormat="1" ht="16.5" customHeight="1">
      <c r="B7" s="15"/>
      <c r="E7" s="140" t="str">
        <f>'Rekapitulace stavby'!K6</f>
        <v>II/602 kabelovod Jankov</v>
      </c>
      <c r="F7" s="139"/>
      <c r="G7" s="139"/>
      <c r="H7" s="139"/>
      <c r="M7" s="15"/>
    </row>
    <row r="8" s="1" customFormat="1" ht="12" customHeight="1">
      <c r="B8" s="15"/>
      <c r="D8" s="139" t="s">
        <v>98</v>
      </c>
      <c r="M8" s="15"/>
    </row>
    <row r="9" s="2" customFormat="1" ht="16.5" customHeight="1">
      <c r="A9" s="33"/>
      <c r="B9" s="39"/>
      <c r="C9" s="33"/>
      <c r="D9" s="33"/>
      <c r="E9" s="140" t="s">
        <v>99</v>
      </c>
      <c r="F9" s="33"/>
      <c r="G9" s="33"/>
      <c r="H9" s="33"/>
      <c r="I9" s="33"/>
      <c r="J9" s="33"/>
      <c r="K9" s="33"/>
      <c r="L9" s="33"/>
      <c r="M9" s="141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9" t="s">
        <v>100</v>
      </c>
      <c r="E10" s="33"/>
      <c r="F10" s="33"/>
      <c r="G10" s="33"/>
      <c r="H10" s="33"/>
      <c r="I10" s="33"/>
      <c r="J10" s="33"/>
      <c r="K10" s="33"/>
      <c r="L10" s="33"/>
      <c r="M10" s="141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2" t="s">
        <v>242</v>
      </c>
      <c r="F11" s="33"/>
      <c r="G11" s="33"/>
      <c r="H11" s="33"/>
      <c r="I11" s="33"/>
      <c r="J11" s="33"/>
      <c r="K11" s="33"/>
      <c r="L11" s="33"/>
      <c r="M11" s="141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141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9" t="s">
        <v>19</v>
      </c>
      <c r="E13" s="33"/>
      <c r="F13" s="130" t="s">
        <v>20</v>
      </c>
      <c r="G13" s="33"/>
      <c r="H13" s="33"/>
      <c r="I13" s="139" t="s">
        <v>21</v>
      </c>
      <c r="J13" s="130" t="s">
        <v>20</v>
      </c>
      <c r="K13" s="33"/>
      <c r="L13" s="33"/>
      <c r="M13" s="141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9" t="s">
        <v>22</v>
      </c>
      <c r="E14" s="33"/>
      <c r="F14" s="130" t="s">
        <v>23</v>
      </c>
      <c r="G14" s="33"/>
      <c r="H14" s="33"/>
      <c r="I14" s="139" t="s">
        <v>24</v>
      </c>
      <c r="J14" s="143" t="str">
        <f>'Rekapitulace stavby'!AN8</f>
        <v>10. 5. 2022</v>
      </c>
      <c r="K14" s="33"/>
      <c r="L14" s="33"/>
      <c r="M14" s="141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141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9" t="s">
        <v>26</v>
      </c>
      <c r="E16" s="33"/>
      <c r="F16" s="33"/>
      <c r="G16" s="33"/>
      <c r="H16" s="33"/>
      <c r="I16" s="139" t="s">
        <v>27</v>
      </c>
      <c r="J16" s="130" t="s">
        <v>28</v>
      </c>
      <c r="K16" s="33"/>
      <c r="L16" s="33"/>
      <c r="M16" s="141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30" t="s">
        <v>29</v>
      </c>
      <c r="F17" s="33"/>
      <c r="G17" s="33"/>
      <c r="H17" s="33"/>
      <c r="I17" s="139" t="s">
        <v>30</v>
      </c>
      <c r="J17" s="130" t="s">
        <v>31</v>
      </c>
      <c r="K17" s="33"/>
      <c r="L17" s="33"/>
      <c r="M17" s="141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141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9" t="s">
        <v>32</v>
      </c>
      <c r="E19" s="33"/>
      <c r="F19" s="33"/>
      <c r="G19" s="33"/>
      <c r="H19" s="33"/>
      <c r="I19" s="139" t="s">
        <v>27</v>
      </c>
      <c r="J19" s="28" t="str">
        <f>'Rekapitulace stavby'!AN13</f>
        <v>Vyplň údaj</v>
      </c>
      <c r="K19" s="33"/>
      <c r="L19" s="33"/>
      <c r="M19" s="141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28" t="str">
        <f>'Rekapitulace stavby'!E14</f>
        <v>Vyplň údaj</v>
      </c>
      <c r="F20" s="130"/>
      <c r="G20" s="130"/>
      <c r="H20" s="130"/>
      <c r="I20" s="139" t="s">
        <v>30</v>
      </c>
      <c r="J20" s="28" t="str">
        <f>'Rekapitulace stavby'!AN14</f>
        <v>Vyplň údaj</v>
      </c>
      <c r="K20" s="33"/>
      <c r="L20" s="33"/>
      <c r="M20" s="141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141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9" t="s">
        <v>34</v>
      </c>
      <c r="E22" s="33"/>
      <c r="F22" s="33"/>
      <c r="G22" s="33"/>
      <c r="H22" s="33"/>
      <c r="I22" s="139" t="s">
        <v>27</v>
      </c>
      <c r="J22" s="130" t="s">
        <v>20</v>
      </c>
      <c r="K22" s="33"/>
      <c r="L22" s="33"/>
      <c r="M22" s="141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30" t="s">
        <v>35</v>
      </c>
      <c r="F23" s="33"/>
      <c r="G23" s="33"/>
      <c r="H23" s="33"/>
      <c r="I23" s="139" t="s">
        <v>30</v>
      </c>
      <c r="J23" s="130" t="s">
        <v>20</v>
      </c>
      <c r="K23" s="33"/>
      <c r="L23" s="33"/>
      <c r="M23" s="141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141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9" t="s">
        <v>36</v>
      </c>
      <c r="E25" s="33"/>
      <c r="F25" s="33"/>
      <c r="G25" s="33"/>
      <c r="H25" s="33"/>
      <c r="I25" s="139" t="s">
        <v>27</v>
      </c>
      <c r="J25" s="130" t="s">
        <v>37</v>
      </c>
      <c r="K25" s="33"/>
      <c r="L25" s="33"/>
      <c r="M25" s="141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30" t="s">
        <v>38</v>
      </c>
      <c r="F26" s="33"/>
      <c r="G26" s="33"/>
      <c r="H26" s="33"/>
      <c r="I26" s="139" t="s">
        <v>30</v>
      </c>
      <c r="J26" s="130" t="s">
        <v>39</v>
      </c>
      <c r="K26" s="33"/>
      <c r="L26" s="33"/>
      <c r="M26" s="141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141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9" t="s">
        <v>40</v>
      </c>
      <c r="E28" s="33"/>
      <c r="F28" s="33"/>
      <c r="G28" s="33"/>
      <c r="H28" s="33"/>
      <c r="I28" s="33"/>
      <c r="J28" s="33"/>
      <c r="K28" s="33"/>
      <c r="L28" s="33"/>
      <c r="M28" s="141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47.25" customHeight="1">
      <c r="A29" s="144"/>
      <c r="B29" s="145"/>
      <c r="C29" s="144"/>
      <c r="D29" s="144"/>
      <c r="E29" s="146" t="s">
        <v>41</v>
      </c>
      <c r="F29" s="146"/>
      <c r="G29" s="146"/>
      <c r="H29" s="146"/>
      <c r="I29" s="144"/>
      <c r="J29" s="144"/>
      <c r="K29" s="144"/>
      <c r="L29" s="144"/>
      <c r="M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141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8"/>
      <c r="E31" s="148"/>
      <c r="F31" s="148"/>
      <c r="G31" s="148"/>
      <c r="H31" s="148"/>
      <c r="I31" s="148"/>
      <c r="J31" s="148"/>
      <c r="K31" s="148"/>
      <c r="L31" s="148"/>
      <c r="M31" s="141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9"/>
      <c r="C32" s="33"/>
      <c r="D32" s="33"/>
      <c r="E32" s="139" t="s">
        <v>102</v>
      </c>
      <c r="F32" s="33"/>
      <c r="G32" s="33"/>
      <c r="H32" s="33"/>
      <c r="I32" s="33"/>
      <c r="J32" s="33"/>
      <c r="K32" s="149">
        <f>I65</f>
        <v>0</v>
      </c>
      <c r="L32" s="33"/>
      <c r="M32" s="141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>
      <c r="A33" s="33"/>
      <c r="B33" s="39"/>
      <c r="C33" s="33"/>
      <c r="D33" s="33"/>
      <c r="E33" s="139" t="s">
        <v>103</v>
      </c>
      <c r="F33" s="33"/>
      <c r="G33" s="33"/>
      <c r="H33" s="33"/>
      <c r="I33" s="33"/>
      <c r="J33" s="33"/>
      <c r="K33" s="149">
        <f>J65</f>
        <v>0</v>
      </c>
      <c r="L33" s="33"/>
      <c r="M33" s="141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9"/>
      <c r="C34" s="33"/>
      <c r="D34" s="150" t="s">
        <v>42</v>
      </c>
      <c r="E34" s="33"/>
      <c r="F34" s="33"/>
      <c r="G34" s="33"/>
      <c r="H34" s="33"/>
      <c r="I34" s="33"/>
      <c r="J34" s="33"/>
      <c r="K34" s="151">
        <f>ROUND(K87, 2)</f>
        <v>0</v>
      </c>
      <c r="L34" s="33"/>
      <c r="M34" s="141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9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141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33"/>
      <c r="F36" s="152" t="s">
        <v>44</v>
      </c>
      <c r="G36" s="33"/>
      <c r="H36" s="33"/>
      <c r="I36" s="152" t="s">
        <v>43</v>
      </c>
      <c r="J36" s="33"/>
      <c r="K36" s="152" t="s">
        <v>45</v>
      </c>
      <c r="L36" s="33"/>
      <c r="M36" s="141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9"/>
      <c r="C37" s="33"/>
      <c r="D37" s="153" t="s">
        <v>46</v>
      </c>
      <c r="E37" s="139" t="s">
        <v>47</v>
      </c>
      <c r="F37" s="149">
        <f>ROUND((SUM(BE87:BE153)),  2)</f>
        <v>0</v>
      </c>
      <c r="G37" s="33"/>
      <c r="H37" s="33"/>
      <c r="I37" s="154">
        <v>0.20999999999999999</v>
      </c>
      <c r="J37" s="33"/>
      <c r="K37" s="149">
        <f>ROUND(((SUM(BE87:BE153))*I37),  2)</f>
        <v>0</v>
      </c>
      <c r="L37" s="33"/>
      <c r="M37" s="141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9"/>
      <c r="C38" s="33"/>
      <c r="D38" s="33"/>
      <c r="E38" s="139" t="s">
        <v>48</v>
      </c>
      <c r="F38" s="149">
        <f>ROUND((SUM(BF87:BF153)),  2)</f>
        <v>0</v>
      </c>
      <c r="G38" s="33"/>
      <c r="H38" s="33"/>
      <c r="I38" s="154">
        <v>0.14999999999999999</v>
      </c>
      <c r="J38" s="33"/>
      <c r="K38" s="149">
        <f>ROUND(((SUM(BF87:BF153))*I38),  2)</f>
        <v>0</v>
      </c>
      <c r="L38" s="33"/>
      <c r="M38" s="141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9" t="s">
        <v>49</v>
      </c>
      <c r="F39" s="149">
        <f>ROUND((SUM(BG87:BG153)),  2)</f>
        <v>0</v>
      </c>
      <c r="G39" s="33"/>
      <c r="H39" s="33"/>
      <c r="I39" s="154">
        <v>0.20999999999999999</v>
      </c>
      <c r="J39" s="33"/>
      <c r="K39" s="149">
        <f>0</f>
        <v>0</v>
      </c>
      <c r="L39" s="33"/>
      <c r="M39" s="141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139" t="s">
        <v>50</v>
      </c>
      <c r="F40" s="149">
        <f>ROUND((SUM(BH87:BH153)),  2)</f>
        <v>0</v>
      </c>
      <c r="G40" s="33"/>
      <c r="H40" s="33"/>
      <c r="I40" s="154">
        <v>0.14999999999999999</v>
      </c>
      <c r="J40" s="33"/>
      <c r="K40" s="149">
        <f>0</f>
        <v>0</v>
      </c>
      <c r="L40" s="33"/>
      <c r="M40" s="141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9"/>
      <c r="C41" s="33"/>
      <c r="D41" s="33"/>
      <c r="E41" s="139" t="s">
        <v>51</v>
      </c>
      <c r="F41" s="149">
        <f>ROUND((SUM(BI87:BI153)),  2)</f>
        <v>0</v>
      </c>
      <c r="G41" s="33"/>
      <c r="H41" s="33"/>
      <c r="I41" s="154">
        <v>0</v>
      </c>
      <c r="J41" s="33"/>
      <c r="K41" s="149">
        <f>0</f>
        <v>0</v>
      </c>
      <c r="L41" s="33"/>
      <c r="M41" s="141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9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141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9"/>
      <c r="C43" s="155"/>
      <c r="D43" s="156" t="s">
        <v>52</v>
      </c>
      <c r="E43" s="157"/>
      <c r="F43" s="157"/>
      <c r="G43" s="158" t="s">
        <v>53</v>
      </c>
      <c r="H43" s="159" t="s">
        <v>54</v>
      </c>
      <c r="I43" s="157"/>
      <c r="J43" s="157"/>
      <c r="K43" s="160">
        <f>SUM(K34:K41)</f>
        <v>0</v>
      </c>
      <c r="L43" s="161"/>
      <c r="M43" s="141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41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8" s="2" customFormat="1" ht="6.96" customHeight="1">
      <c r="A48" s="33"/>
      <c r="B48" s="164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41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24.96" customHeight="1">
      <c r="A49" s="33"/>
      <c r="B49" s="34"/>
      <c r="C49" s="18" t="s">
        <v>104</v>
      </c>
      <c r="D49" s="35"/>
      <c r="E49" s="35"/>
      <c r="F49" s="35"/>
      <c r="G49" s="35"/>
      <c r="H49" s="35"/>
      <c r="I49" s="35"/>
      <c r="J49" s="35"/>
      <c r="K49" s="35"/>
      <c r="L49" s="35"/>
      <c r="M49" s="141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6.96" customHeight="1">
      <c r="A50" s="33"/>
      <c r="B50" s="34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141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12" customHeight="1">
      <c r="A51" s="33"/>
      <c r="B51" s="34"/>
      <c r="C51" s="27" t="s">
        <v>17</v>
      </c>
      <c r="D51" s="35"/>
      <c r="E51" s="35"/>
      <c r="F51" s="35"/>
      <c r="G51" s="35"/>
      <c r="H51" s="35"/>
      <c r="I51" s="35"/>
      <c r="J51" s="35"/>
      <c r="K51" s="35"/>
      <c r="L51" s="35"/>
      <c r="M51" s="141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6.5" customHeight="1">
      <c r="A52" s="33"/>
      <c r="B52" s="34"/>
      <c r="C52" s="35"/>
      <c r="D52" s="35"/>
      <c r="E52" s="166" t="str">
        <f>E7</f>
        <v>II/602 kabelovod Jankov</v>
      </c>
      <c r="F52" s="27"/>
      <c r="G52" s="27"/>
      <c r="H52" s="27"/>
      <c r="I52" s="35"/>
      <c r="J52" s="35"/>
      <c r="K52" s="35"/>
      <c r="L52" s="35"/>
      <c r="M52" s="141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1" customFormat="1" ht="12" customHeight="1">
      <c r="B53" s="16"/>
      <c r="C53" s="27" t="s">
        <v>98</v>
      </c>
      <c r="D53" s="17"/>
      <c r="E53" s="17"/>
      <c r="F53" s="17"/>
      <c r="G53" s="17"/>
      <c r="H53" s="17"/>
      <c r="I53" s="17"/>
      <c r="J53" s="17"/>
      <c r="K53" s="17"/>
      <c r="L53" s="17"/>
      <c r="M53" s="15"/>
    </row>
    <row r="54" s="2" customFormat="1" ht="16.5" customHeight="1">
      <c r="A54" s="33"/>
      <c r="B54" s="34"/>
      <c r="C54" s="35"/>
      <c r="D54" s="35"/>
      <c r="E54" s="166" t="s">
        <v>99</v>
      </c>
      <c r="F54" s="35"/>
      <c r="G54" s="35"/>
      <c r="H54" s="35"/>
      <c r="I54" s="35"/>
      <c r="J54" s="35"/>
      <c r="K54" s="35"/>
      <c r="L54" s="35"/>
      <c r="M54" s="141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2" customHeight="1">
      <c r="A55" s="33"/>
      <c r="B55" s="34"/>
      <c r="C55" s="27" t="s">
        <v>100</v>
      </c>
      <c r="D55" s="35"/>
      <c r="E55" s="35"/>
      <c r="F55" s="35"/>
      <c r="G55" s="35"/>
      <c r="H55" s="35"/>
      <c r="I55" s="35"/>
      <c r="J55" s="35"/>
      <c r="K55" s="35"/>
      <c r="L55" s="35"/>
      <c r="M55" s="141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6.5" customHeight="1">
      <c r="A56" s="33"/>
      <c r="B56" s="34"/>
      <c r="C56" s="35"/>
      <c r="D56" s="35"/>
      <c r="E56" s="64" t="str">
        <f>E11</f>
        <v>B - Bezvýkopová pokládka HDPE trubek v krajnici vč. protlaku pod silnicí</v>
      </c>
      <c r="F56" s="35"/>
      <c r="G56" s="35"/>
      <c r="H56" s="35"/>
      <c r="I56" s="35"/>
      <c r="J56" s="35"/>
      <c r="K56" s="35"/>
      <c r="L56" s="35"/>
      <c r="M56" s="141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141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2" customHeight="1">
      <c r="A58" s="33"/>
      <c r="B58" s="34"/>
      <c r="C58" s="27" t="s">
        <v>22</v>
      </c>
      <c r="D58" s="35"/>
      <c r="E58" s="35"/>
      <c r="F58" s="22" t="str">
        <f>F14</f>
        <v>silnice II/602 - Jankov, Opatov</v>
      </c>
      <c r="G58" s="35"/>
      <c r="H58" s="35"/>
      <c r="I58" s="27" t="s">
        <v>24</v>
      </c>
      <c r="J58" s="67" t="str">
        <f>IF(J14="","",J14)</f>
        <v>10. 5. 2022</v>
      </c>
      <c r="K58" s="35"/>
      <c r="L58" s="35"/>
      <c r="M58" s="141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6.96" customHeight="1">
      <c r="A59" s="33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141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5.15" customHeight="1">
      <c r="A60" s="33"/>
      <c r="B60" s="34"/>
      <c r="C60" s="27" t="s">
        <v>26</v>
      </c>
      <c r="D60" s="35"/>
      <c r="E60" s="35"/>
      <c r="F60" s="22" t="str">
        <f>E17</f>
        <v>Kraj Vysočina, Žižkova 1882/57, 58601 Jihlava</v>
      </c>
      <c r="G60" s="35"/>
      <c r="H60" s="35"/>
      <c r="I60" s="27" t="s">
        <v>34</v>
      </c>
      <c r="J60" s="31" t="str">
        <f>E23</f>
        <v>ing. Jan Vítů</v>
      </c>
      <c r="K60" s="35"/>
      <c r="L60" s="35"/>
      <c r="M60" s="141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15.15" customHeight="1">
      <c r="A61" s="33"/>
      <c r="B61" s="34"/>
      <c r="C61" s="27" t="s">
        <v>32</v>
      </c>
      <c r="D61" s="35"/>
      <c r="E61" s="35"/>
      <c r="F61" s="22" t="str">
        <f>IF(E20="","",E20)</f>
        <v>Vyplň údaj</v>
      </c>
      <c r="G61" s="35"/>
      <c r="H61" s="35"/>
      <c r="I61" s="27" t="s">
        <v>36</v>
      </c>
      <c r="J61" s="31" t="str">
        <f>E26</f>
        <v>deke, s.r.o.</v>
      </c>
      <c r="K61" s="35"/>
      <c r="L61" s="35"/>
      <c r="M61" s="141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141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9.28" customHeight="1">
      <c r="A63" s="33"/>
      <c r="B63" s="34"/>
      <c r="C63" s="167" t="s">
        <v>105</v>
      </c>
      <c r="D63" s="168"/>
      <c r="E63" s="168"/>
      <c r="F63" s="168"/>
      <c r="G63" s="168"/>
      <c r="H63" s="168"/>
      <c r="I63" s="169" t="s">
        <v>106</v>
      </c>
      <c r="J63" s="169" t="s">
        <v>107</v>
      </c>
      <c r="K63" s="169" t="s">
        <v>108</v>
      </c>
      <c r="L63" s="168"/>
      <c r="M63" s="141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="2" customFormat="1" ht="10.32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141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="2" customFormat="1" ht="22.8" customHeight="1">
      <c r="A65" s="33"/>
      <c r="B65" s="34"/>
      <c r="C65" s="170" t="s">
        <v>76</v>
      </c>
      <c r="D65" s="35"/>
      <c r="E65" s="35"/>
      <c r="F65" s="35"/>
      <c r="G65" s="35"/>
      <c r="H65" s="35"/>
      <c r="I65" s="97">
        <f>Q87</f>
        <v>0</v>
      </c>
      <c r="J65" s="97">
        <f>R87</f>
        <v>0</v>
      </c>
      <c r="K65" s="97">
        <f>K87</f>
        <v>0</v>
      </c>
      <c r="L65" s="35"/>
      <c r="M65" s="141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U65" s="12" t="s">
        <v>109</v>
      </c>
    </row>
    <row r="66" s="2" customFormat="1" ht="21.84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141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="2" customFormat="1" ht="6.96" customHeight="1">
      <c r="A67" s="33"/>
      <c r="B67" s="54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141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="2" customFormat="1" ht="6.96" customHeight="1">
      <c r="A71" s="33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141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24.96" customHeight="1">
      <c r="A72" s="33"/>
      <c r="B72" s="34"/>
      <c r="C72" s="18" t="s">
        <v>110</v>
      </c>
      <c r="D72" s="35"/>
      <c r="E72" s="35"/>
      <c r="F72" s="35"/>
      <c r="G72" s="35"/>
      <c r="H72" s="35"/>
      <c r="I72" s="35"/>
      <c r="J72" s="35"/>
      <c r="K72" s="35"/>
      <c r="L72" s="35"/>
      <c r="M72" s="141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6.96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141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12" customHeight="1">
      <c r="A74" s="33"/>
      <c r="B74" s="34"/>
      <c r="C74" s="27" t="s">
        <v>17</v>
      </c>
      <c r="D74" s="35"/>
      <c r="E74" s="35"/>
      <c r="F74" s="35"/>
      <c r="G74" s="35"/>
      <c r="H74" s="35"/>
      <c r="I74" s="35"/>
      <c r="J74" s="35"/>
      <c r="K74" s="35"/>
      <c r="L74" s="35"/>
      <c r="M74" s="141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6.5" customHeight="1">
      <c r="A75" s="33"/>
      <c r="B75" s="34"/>
      <c r="C75" s="35"/>
      <c r="D75" s="35"/>
      <c r="E75" s="166" t="str">
        <f>E7</f>
        <v>II/602 kabelovod Jankov</v>
      </c>
      <c r="F75" s="27"/>
      <c r="G75" s="27"/>
      <c r="H75" s="27"/>
      <c r="I75" s="35"/>
      <c r="J75" s="35"/>
      <c r="K75" s="35"/>
      <c r="L75" s="35"/>
      <c r="M75" s="141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1" customFormat="1" ht="12" customHeight="1">
      <c r="B76" s="16"/>
      <c r="C76" s="27" t="s">
        <v>98</v>
      </c>
      <c r="D76" s="17"/>
      <c r="E76" s="17"/>
      <c r="F76" s="17"/>
      <c r="G76" s="17"/>
      <c r="H76" s="17"/>
      <c r="I76" s="17"/>
      <c r="J76" s="17"/>
      <c r="K76" s="17"/>
      <c r="L76" s="17"/>
      <c r="M76" s="15"/>
    </row>
    <row r="77" s="2" customFormat="1" ht="16.5" customHeight="1">
      <c r="A77" s="33"/>
      <c r="B77" s="34"/>
      <c r="C77" s="35"/>
      <c r="D77" s="35"/>
      <c r="E77" s="166" t="s">
        <v>99</v>
      </c>
      <c r="F77" s="35"/>
      <c r="G77" s="35"/>
      <c r="H77" s="35"/>
      <c r="I77" s="35"/>
      <c r="J77" s="35"/>
      <c r="K77" s="35"/>
      <c r="L77" s="35"/>
      <c r="M77" s="141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2" customHeight="1">
      <c r="A78" s="33"/>
      <c r="B78" s="34"/>
      <c r="C78" s="27" t="s">
        <v>100</v>
      </c>
      <c r="D78" s="35"/>
      <c r="E78" s="35"/>
      <c r="F78" s="35"/>
      <c r="G78" s="35"/>
      <c r="H78" s="35"/>
      <c r="I78" s="35"/>
      <c r="J78" s="35"/>
      <c r="K78" s="35"/>
      <c r="L78" s="35"/>
      <c r="M78" s="141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6.5" customHeight="1">
      <c r="A79" s="33"/>
      <c r="B79" s="34"/>
      <c r="C79" s="35"/>
      <c r="D79" s="35"/>
      <c r="E79" s="64" t="str">
        <f>E11</f>
        <v>B - Bezvýkopová pokládka HDPE trubek v krajnici vč. protlaku pod silnicí</v>
      </c>
      <c r="F79" s="35"/>
      <c r="G79" s="35"/>
      <c r="H79" s="35"/>
      <c r="I79" s="35"/>
      <c r="J79" s="35"/>
      <c r="K79" s="35"/>
      <c r="L79" s="35"/>
      <c r="M79" s="141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6.96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141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2" customHeight="1">
      <c r="A81" s="33"/>
      <c r="B81" s="34"/>
      <c r="C81" s="27" t="s">
        <v>22</v>
      </c>
      <c r="D81" s="35"/>
      <c r="E81" s="35"/>
      <c r="F81" s="22" t="str">
        <f>F14</f>
        <v>silnice II/602 - Jankov, Opatov</v>
      </c>
      <c r="G81" s="35"/>
      <c r="H81" s="35"/>
      <c r="I81" s="27" t="s">
        <v>24</v>
      </c>
      <c r="J81" s="67" t="str">
        <f>IF(J14="","",J14)</f>
        <v>10. 5. 2022</v>
      </c>
      <c r="K81" s="35"/>
      <c r="L81" s="35"/>
      <c r="M81" s="141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6.96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141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5.15" customHeight="1">
      <c r="A83" s="33"/>
      <c r="B83" s="34"/>
      <c r="C83" s="27" t="s">
        <v>26</v>
      </c>
      <c r="D83" s="35"/>
      <c r="E83" s="35"/>
      <c r="F83" s="22" t="str">
        <f>E17</f>
        <v>Kraj Vysočina, Žižkova 1882/57, 58601 Jihlava</v>
      </c>
      <c r="G83" s="35"/>
      <c r="H83" s="35"/>
      <c r="I83" s="27" t="s">
        <v>34</v>
      </c>
      <c r="J83" s="31" t="str">
        <f>E23</f>
        <v>ing. Jan Vítů</v>
      </c>
      <c r="K83" s="35"/>
      <c r="L83" s="35"/>
      <c r="M83" s="141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5.15" customHeight="1">
      <c r="A84" s="33"/>
      <c r="B84" s="34"/>
      <c r="C84" s="27" t="s">
        <v>32</v>
      </c>
      <c r="D84" s="35"/>
      <c r="E84" s="35"/>
      <c r="F84" s="22" t="str">
        <f>IF(E20="","",E20)</f>
        <v>Vyplň údaj</v>
      </c>
      <c r="G84" s="35"/>
      <c r="H84" s="35"/>
      <c r="I84" s="27" t="s">
        <v>36</v>
      </c>
      <c r="J84" s="31" t="str">
        <f>E26</f>
        <v>deke, s.r.o.</v>
      </c>
      <c r="K84" s="35"/>
      <c r="L84" s="35"/>
      <c r="M84" s="141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0.32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141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9" customFormat="1" ht="29.28" customHeight="1">
      <c r="A86" s="171"/>
      <c r="B86" s="172"/>
      <c r="C86" s="173" t="s">
        <v>111</v>
      </c>
      <c r="D86" s="174" t="s">
        <v>61</v>
      </c>
      <c r="E86" s="174" t="s">
        <v>57</v>
      </c>
      <c r="F86" s="174" t="s">
        <v>58</v>
      </c>
      <c r="G86" s="174" t="s">
        <v>112</v>
      </c>
      <c r="H86" s="174" t="s">
        <v>113</v>
      </c>
      <c r="I86" s="174" t="s">
        <v>114</v>
      </c>
      <c r="J86" s="174" t="s">
        <v>115</v>
      </c>
      <c r="K86" s="174" t="s">
        <v>108</v>
      </c>
      <c r="L86" s="175" t="s">
        <v>116</v>
      </c>
      <c r="M86" s="176"/>
      <c r="N86" s="87" t="s">
        <v>20</v>
      </c>
      <c r="O86" s="88" t="s">
        <v>46</v>
      </c>
      <c r="P86" s="88" t="s">
        <v>117</v>
      </c>
      <c r="Q86" s="88" t="s">
        <v>118</v>
      </c>
      <c r="R86" s="88" t="s">
        <v>119</v>
      </c>
      <c r="S86" s="88" t="s">
        <v>120</v>
      </c>
      <c r="T86" s="88" t="s">
        <v>121</v>
      </c>
      <c r="U86" s="88" t="s">
        <v>122</v>
      </c>
      <c r="V86" s="88" t="s">
        <v>123</v>
      </c>
      <c r="W86" s="88" t="s">
        <v>124</v>
      </c>
      <c r="X86" s="89" t="s">
        <v>125</v>
      </c>
      <c r="Y86" s="171"/>
      <c r="Z86" s="171"/>
      <c r="AA86" s="171"/>
      <c r="AB86" s="171"/>
      <c r="AC86" s="171"/>
      <c r="AD86" s="171"/>
      <c r="AE86" s="171"/>
    </row>
    <row r="87" s="2" customFormat="1" ht="22.8" customHeight="1">
      <c r="A87" s="33"/>
      <c r="B87" s="34"/>
      <c r="C87" s="94" t="s">
        <v>126</v>
      </c>
      <c r="D87" s="35"/>
      <c r="E87" s="35"/>
      <c r="F87" s="35"/>
      <c r="G87" s="35"/>
      <c r="H87" s="35"/>
      <c r="I87" s="35"/>
      <c r="J87" s="35"/>
      <c r="K87" s="177">
        <f>BK87</f>
        <v>0</v>
      </c>
      <c r="L87" s="35"/>
      <c r="M87" s="39"/>
      <c r="N87" s="90"/>
      <c r="O87" s="178"/>
      <c r="P87" s="91"/>
      <c r="Q87" s="179">
        <f>SUM(Q88:Q153)</f>
        <v>0</v>
      </c>
      <c r="R87" s="179">
        <f>SUM(R88:R153)</f>
        <v>0</v>
      </c>
      <c r="S87" s="91"/>
      <c r="T87" s="180">
        <f>SUM(T88:T153)</f>
        <v>0</v>
      </c>
      <c r="U87" s="91"/>
      <c r="V87" s="180">
        <f>SUM(V88:V153)</f>
        <v>0.00040000000000000002</v>
      </c>
      <c r="W87" s="91"/>
      <c r="X87" s="181">
        <f>SUM(X88:X153)</f>
        <v>0</v>
      </c>
      <c r="Y87" s="33"/>
      <c r="Z87" s="33"/>
      <c r="AA87" s="33"/>
      <c r="AB87" s="33"/>
      <c r="AC87" s="33"/>
      <c r="AD87" s="33"/>
      <c r="AE87" s="33"/>
      <c r="AT87" s="12" t="s">
        <v>77</v>
      </c>
      <c r="AU87" s="12" t="s">
        <v>109</v>
      </c>
      <c r="BK87" s="182">
        <f>SUM(BK88:BK153)</f>
        <v>0</v>
      </c>
    </row>
    <row r="88" s="2" customFormat="1" ht="16.5" customHeight="1">
      <c r="A88" s="33"/>
      <c r="B88" s="34"/>
      <c r="C88" s="183" t="s">
        <v>15</v>
      </c>
      <c r="D88" s="183" t="s">
        <v>127</v>
      </c>
      <c r="E88" s="184" t="s">
        <v>243</v>
      </c>
      <c r="F88" s="185" t="s">
        <v>244</v>
      </c>
      <c r="G88" s="186" t="s">
        <v>151</v>
      </c>
      <c r="H88" s="187">
        <v>1984</v>
      </c>
      <c r="I88" s="188"/>
      <c r="J88" s="188"/>
      <c r="K88" s="189">
        <f>ROUND(P88*H88,2)</f>
        <v>0</v>
      </c>
      <c r="L88" s="185" t="s">
        <v>20</v>
      </c>
      <c r="M88" s="39"/>
      <c r="N88" s="190" t="s">
        <v>20</v>
      </c>
      <c r="O88" s="191" t="s">
        <v>47</v>
      </c>
      <c r="P88" s="192">
        <f>I88+J88</f>
        <v>0</v>
      </c>
      <c r="Q88" s="192">
        <f>ROUND(I88*H88,2)</f>
        <v>0</v>
      </c>
      <c r="R88" s="192">
        <f>ROUND(J88*H88,2)</f>
        <v>0</v>
      </c>
      <c r="S88" s="79"/>
      <c r="T88" s="193">
        <f>S88*H88</f>
        <v>0</v>
      </c>
      <c r="U88" s="193">
        <v>0</v>
      </c>
      <c r="V88" s="193">
        <f>U88*H88</f>
        <v>0</v>
      </c>
      <c r="W88" s="193">
        <v>0</v>
      </c>
      <c r="X88" s="194">
        <f>W88*H88</f>
        <v>0</v>
      </c>
      <c r="Y88" s="33"/>
      <c r="Z88" s="33"/>
      <c r="AA88" s="33"/>
      <c r="AB88" s="33"/>
      <c r="AC88" s="33"/>
      <c r="AD88" s="33"/>
      <c r="AE88" s="33"/>
      <c r="AR88" s="195" t="s">
        <v>130</v>
      </c>
      <c r="AT88" s="195" t="s">
        <v>127</v>
      </c>
      <c r="AU88" s="195" t="s">
        <v>78</v>
      </c>
      <c r="AY88" s="12" t="s">
        <v>131</v>
      </c>
      <c r="BE88" s="196">
        <f>IF(O88="základní",K88,0)</f>
        <v>0</v>
      </c>
      <c r="BF88" s="196">
        <f>IF(O88="snížená",K88,0)</f>
        <v>0</v>
      </c>
      <c r="BG88" s="196">
        <f>IF(O88="zákl. přenesená",K88,0)</f>
        <v>0</v>
      </c>
      <c r="BH88" s="196">
        <f>IF(O88="sníž. přenesená",K88,0)</f>
        <v>0</v>
      </c>
      <c r="BI88" s="196">
        <f>IF(O88="nulová",K88,0)</f>
        <v>0</v>
      </c>
      <c r="BJ88" s="12" t="s">
        <v>15</v>
      </c>
      <c r="BK88" s="196">
        <f>ROUND(P88*H88,2)</f>
        <v>0</v>
      </c>
      <c r="BL88" s="12" t="s">
        <v>130</v>
      </c>
      <c r="BM88" s="195" t="s">
        <v>245</v>
      </c>
    </row>
    <row r="89" s="2" customFormat="1">
      <c r="A89" s="33"/>
      <c r="B89" s="34"/>
      <c r="C89" s="35"/>
      <c r="D89" s="197" t="s">
        <v>133</v>
      </c>
      <c r="E89" s="35"/>
      <c r="F89" s="198" t="s">
        <v>244</v>
      </c>
      <c r="G89" s="35"/>
      <c r="H89" s="35"/>
      <c r="I89" s="199"/>
      <c r="J89" s="199"/>
      <c r="K89" s="35"/>
      <c r="L89" s="35"/>
      <c r="M89" s="39"/>
      <c r="N89" s="200"/>
      <c r="O89" s="201"/>
      <c r="P89" s="79"/>
      <c r="Q89" s="79"/>
      <c r="R89" s="79"/>
      <c r="S89" s="79"/>
      <c r="T89" s="79"/>
      <c r="U89" s="79"/>
      <c r="V89" s="79"/>
      <c r="W89" s="79"/>
      <c r="X89" s="80"/>
      <c r="Y89" s="33"/>
      <c r="Z89" s="33"/>
      <c r="AA89" s="33"/>
      <c r="AB89" s="33"/>
      <c r="AC89" s="33"/>
      <c r="AD89" s="33"/>
      <c r="AE89" s="33"/>
      <c r="AT89" s="12" t="s">
        <v>133</v>
      </c>
      <c r="AU89" s="12" t="s">
        <v>78</v>
      </c>
    </row>
    <row r="90" s="2" customFormat="1" ht="24.15" customHeight="1">
      <c r="A90" s="33"/>
      <c r="B90" s="34"/>
      <c r="C90" s="183" t="s">
        <v>85</v>
      </c>
      <c r="D90" s="183" t="s">
        <v>127</v>
      </c>
      <c r="E90" s="184" t="s">
        <v>246</v>
      </c>
      <c r="F90" s="185" t="s">
        <v>247</v>
      </c>
      <c r="G90" s="186" t="s">
        <v>136</v>
      </c>
      <c r="H90" s="187">
        <v>4</v>
      </c>
      <c r="I90" s="188"/>
      <c r="J90" s="188"/>
      <c r="K90" s="189">
        <f>ROUND(P90*H90,2)</f>
        <v>0</v>
      </c>
      <c r="L90" s="185" t="s">
        <v>137</v>
      </c>
      <c r="M90" s="39"/>
      <c r="N90" s="190" t="s">
        <v>20</v>
      </c>
      <c r="O90" s="191" t="s">
        <v>47</v>
      </c>
      <c r="P90" s="192">
        <f>I90+J90</f>
        <v>0</v>
      </c>
      <c r="Q90" s="192">
        <f>ROUND(I90*H90,2)</f>
        <v>0</v>
      </c>
      <c r="R90" s="192">
        <f>ROUND(J90*H90,2)</f>
        <v>0</v>
      </c>
      <c r="S90" s="79"/>
      <c r="T90" s="193">
        <f>S90*H90</f>
        <v>0</v>
      </c>
      <c r="U90" s="193">
        <v>0</v>
      </c>
      <c r="V90" s="193">
        <f>U90*H90</f>
        <v>0</v>
      </c>
      <c r="W90" s="193">
        <v>0</v>
      </c>
      <c r="X90" s="194">
        <f>W90*H90</f>
        <v>0</v>
      </c>
      <c r="Y90" s="33"/>
      <c r="Z90" s="33"/>
      <c r="AA90" s="33"/>
      <c r="AB90" s="33"/>
      <c r="AC90" s="33"/>
      <c r="AD90" s="33"/>
      <c r="AE90" s="33"/>
      <c r="AR90" s="195" t="s">
        <v>130</v>
      </c>
      <c r="AT90" s="195" t="s">
        <v>127</v>
      </c>
      <c r="AU90" s="195" t="s">
        <v>78</v>
      </c>
      <c r="AY90" s="12" t="s">
        <v>131</v>
      </c>
      <c r="BE90" s="196">
        <f>IF(O90="základní",K90,0)</f>
        <v>0</v>
      </c>
      <c r="BF90" s="196">
        <f>IF(O90="snížená",K90,0)</f>
        <v>0</v>
      </c>
      <c r="BG90" s="196">
        <f>IF(O90="zákl. přenesená",K90,0)</f>
        <v>0</v>
      </c>
      <c r="BH90" s="196">
        <f>IF(O90="sníž. přenesená",K90,0)</f>
        <v>0</v>
      </c>
      <c r="BI90" s="196">
        <f>IF(O90="nulová",K90,0)</f>
        <v>0</v>
      </c>
      <c r="BJ90" s="12" t="s">
        <v>15</v>
      </c>
      <c r="BK90" s="196">
        <f>ROUND(P90*H90,2)</f>
        <v>0</v>
      </c>
      <c r="BL90" s="12" t="s">
        <v>130</v>
      </c>
      <c r="BM90" s="195" t="s">
        <v>248</v>
      </c>
    </row>
    <row r="91" s="2" customFormat="1">
      <c r="A91" s="33"/>
      <c r="B91" s="34"/>
      <c r="C91" s="35"/>
      <c r="D91" s="197" t="s">
        <v>133</v>
      </c>
      <c r="E91" s="35"/>
      <c r="F91" s="198" t="s">
        <v>249</v>
      </c>
      <c r="G91" s="35"/>
      <c r="H91" s="35"/>
      <c r="I91" s="199"/>
      <c r="J91" s="199"/>
      <c r="K91" s="35"/>
      <c r="L91" s="35"/>
      <c r="M91" s="39"/>
      <c r="N91" s="200"/>
      <c r="O91" s="201"/>
      <c r="P91" s="79"/>
      <c r="Q91" s="79"/>
      <c r="R91" s="79"/>
      <c r="S91" s="79"/>
      <c r="T91" s="79"/>
      <c r="U91" s="79"/>
      <c r="V91" s="79"/>
      <c r="W91" s="79"/>
      <c r="X91" s="80"/>
      <c r="Y91" s="33"/>
      <c r="Z91" s="33"/>
      <c r="AA91" s="33"/>
      <c r="AB91" s="33"/>
      <c r="AC91" s="33"/>
      <c r="AD91" s="33"/>
      <c r="AE91" s="33"/>
      <c r="AT91" s="12" t="s">
        <v>133</v>
      </c>
      <c r="AU91" s="12" t="s">
        <v>78</v>
      </c>
    </row>
    <row r="92" s="2" customFormat="1">
      <c r="A92" s="33"/>
      <c r="B92" s="34"/>
      <c r="C92" s="35"/>
      <c r="D92" s="202" t="s">
        <v>140</v>
      </c>
      <c r="E92" s="35"/>
      <c r="F92" s="203" t="s">
        <v>250</v>
      </c>
      <c r="G92" s="35"/>
      <c r="H92" s="35"/>
      <c r="I92" s="199"/>
      <c r="J92" s="199"/>
      <c r="K92" s="35"/>
      <c r="L92" s="35"/>
      <c r="M92" s="39"/>
      <c r="N92" s="200"/>
      <c r="O92" s="201"/>
      <c r="P92" s="79"/>
      <c r="Q92" s="79"/>
      <c r="R92" s="79"/>
      <c r="S92" s="79"/>
      <c r="T92" s="79"/>
      <c r="U92" s="79"/>
      <c r="V92" s="79"/>
      <c r="W92" s="79"/>
      <c r="X92" s="80"/>
      <c r="Y92" s="33"/>
      <c r="Z92" s="33"/>
      <c r="AA92" s="33"/>
      <c r="AB92" s="33"/>
      <c r="AC92" s="33"/>
      <c r="AD92" s="33"/>
      <c r="AE92" s="33"/>
      <c r="AT92" s="12" t="s">
        <v>140</v>
      </c>
      <c r="AU92" s="12" t="s">
        <v>78</v>
      </c>
    </row>
    <row r="93" s="2" customFormat="1">
      <c r="A93" s="33"/>
      <c r="B93" s="34"/>
      <c r="C93" s="35"/>
      <c r="D93" s="197" t="s">
        <v>251</v>
      </c>
      <c r="E93" s="35"/>
      <c r="F93" s="218" t="s">
        <v>252</v>
      </c>
      <c r="G93" s="35"/>
      <c r="H93" s="35"/>
      <c r="I93" s="199"/>
      <c r="J93" s="199"/>
      <c r="K93" s="35"/>
      <c r="L93" s="35"/>
      <c r="M93" s="39"/>
      <c r="N93" s="200"/>
      <c r="O93" s="201"/>
      <c r="P93" s="79"/>
      <c r="Q93" s="79"/>
      <c r="R93" s="79"/>
      <c r="S93" s="79"/>
      <c r="T93" s="79"/>
      <c r="U93" s="79"/>
      <c r="V93" s="79"/>
      <c r="W93" s="79"/>
      <c r="X93" s="80"/>
      <c r="Y93" s="33"/>
      <c r="Z93" s="33"/>
      <c r="AA93" s="33"/>
      <c r="AB93" s="33"/>
      <c r="AC93" s="33"/>
      <c r="AD93" s="33"/>
      <c r="AE93" s="33"/>
      <c r="AT93" s="12" t="s">
        <v>251</v>
      </c>
      <c r="AU93" s="12" t="s">
        <v>78</v>
      </c>
    </row>
    <row r="94" s="2" customFormat="1" ht="21.75" customHeight="1">
      <c r="A94" s="33"/>
      <c r="B94" s="34"/>
      <c r="C94" s="183" t="s">
        <v>142</v>
      </c>
      <c r="D94" s="183" t="s">
        <v>127</v>
      </c>
      <c r="E94" s="184" t="s">
        <v>253</v>
      </c>
      <c r="F94" s="185" t="s">
        <v>254</v>
      </c>
      <c r="G94" s="186" t="s">
        <v>151</v>
      </c>
      <c r="H94" s="187">
        <v>1907</v>
      </c>
      <c r="I94" s="188"/>
      <c r="J94" s="188"/>
      <c r="K94" s="189">
        <f>ROUND(P94*H94,2)</f>
        <v>0</v>
      </c>
      <c r="L94" s="185" t="s">
        <v>20</v>
      </c>
      <c r="M94" s="39"/>
      <c r="N94" s="190" t="s">
        <v>20</v>
      </c>
      <c r="O94" s="191" t="s">
        <v>47</v>
      </c>
      <c r="P94" s="192">
        <f>I94+J94</f>
        <v>0</v>
      </c>
      <c r="Q94" s="192">
        <f>ROUND(I94*H94,2)</f>
        <v>0</v>
      </c>
      <c r="R94" s="192">
        <f>ROUND(J94*H94,2)</f>
        <v>0</v>
      </c>
      <c r="S94" s="79"/>
      <c r="T94" s="193">
        <f>S94*H94</f>
        <v>0</v>
      </c>
      <c r="U94" s="193">
        <v>0</v>
      </c>
      <c r="V94" s="193">
        <f>U94*H94</f>
        <v>0</v>
      </c>
      <c r="W94" s="193">
        <v>0</v>
      </c>
      <c r="X94" s="194">
        <f>W94*H94</f>
        <v>0</v>
      </c>
      <c r="Y94" s="33"/>
      <c r="Z94" s="33"/>
      <c r="AA94" s="33"/>
      <c r="AB94" s="33"/>
      <c r="AC94" s="33"/>
      <c r="AD94" s="33"/>
      <c r="AE94" s="33"/>
      <c r="AR94" s="195" t="s">
        <v>130</v>
      </c>
      <c r="AT94" s="195" t="s">
        <v>127</v>
      </c>
      <c r="AU94" s="195" t="s">
        <v>78</v>
      </c>
      <c r="AY94" s="12" t="s">
        <v>131</v>
      </c>
      <c r="BE94" s="196">
        <f>IF(O94="základní",K94,0)</f>
        <v>0</v>
      </c>
      <c r="BF94" s="196">
        <f>IF(O94="snížená",K94,0)</f>
        <v>0</v>
      </c>
      <c r="BG94" s="196">
        <f>IF(O94="zákl. přenesená",K94,0)</f>
        <v>0</v>
      </c>
      <c r="BH94" s="196">
        <f>IF(O94="sníž. přenesená",K94,0)</f>
        <v>0</v>
      </c>
      <c r="BI94" s="196">
        <f>IF(O94="nulová",K94,0)</f>
        <v>0</v>
      </c>
      <c r="BJ94" s="12" t="s">
        <v>15</v>
      </c>
      <c r="BK94" s="196">
        <f>ROUND(P94*H94,2)</f>
        <v>0</v>
      </c>
      <c r="BL94" s="12" t="s">
        <v>130</v>
      </c>
      <c r="BM94" s="195" t="s">
        <v>255</v>
      </c>
    </row>
    <row r="95" s="2" customFormat="1">
      <c r="A95" s="33"/>
      <c r="B95" s="34"/>
      <c r="C95" s="35"/>
      <c r="D95" s="197" t="s">
        <v>133</v>
      </c>
      <c r="E95" s="35"/>
      <c r="F95" s="198" t="s">
        <v>254</v>
      </c>
      <c r="G95" s="35"/>
      <c r="H95" s="35"/>
      <c r="I95" s="199"/>
      <c r="J95" s="199"/>
      <c r="K95" s="35"/>
      <c r="L95" s="35"/>
      <c r="M95" s="39"/>
      <c r="N95" s="200"/>
      <c r="O95" s="201"/>
      <c r="P95" s="79"/>
      <c r="Q95" s="79"/>
      <c r="R95" s="79"/>
      <c r="S95" s="79"/>
      <c r="T95" s="79"/>
      <c r="U95" s="79"/>
      <c r="V95" s="79"/>
      <c r="W95" s="79"/>
      <c r="X95" s="80"/>
      <c r="Y95" s="33"/>
      <c r="Z95" s="33"/>
      <c r="AA95" s="33"/>
      <c r="AB95" s="33"/>
      <c r="AC95" s="33"/>
      <c r="AD95" s="33"/>
      <c r="AE95" s="33"/>
      <c r="AT95" s="12" t="s">
        <v>133</v>
      </c>
      <c r="AU95" s="12" t="s">
        <v>78</v>
      </c>
    </row>
    <row r="96" s="2" customFormat="1" ht="24.15" customHeight="1">
      <c r="A96" s="33"/>
      <c r="B96" s="34"/>
      <c r="C96" s="183" t="s">
        <v>148</v>
      </c>
      <c r="D96" s="183" t="s">
        <v>127</v>
      </c>
      <c r="E96" s="184" t="s">
        <v>256</v>
      </c>
      <c r="F96" s="185" t="s">
        <v>257</v>
      </c>
      <c r="G96" s="186" t="s">
        <v>151</v>
      </c>
      <c r="H96" s="187">
        <v>77</v>
      </c>
      <c r="I96" s="188"/>
      <c r="J96" s="188"/>
      <c r="K96" s="189">
        <f>ROUND(P96*H96,2)</f>
        <v>0</v>
      </c>
      <c r="L96" s="185" t="s">
        <v>20</v>
      </c>
      <c r="M96" s="39"/>
      <c r="N96" s="190" t="s">
        <v>20</v>
      </c>
      <c r="O96" s="191" t="s">
        <v>47</v>
      </c>
      <c r="P96" s="192">
        <f>I96+J96</f>
        <v>0</v>
      </c>
      <c r="Q96" s="192">
        <f>ROUND(I96*H96,2)</f>
        <v>0</v>
      </c>
      <c r="R96" s="192">
        <f>ROUND(J96*H96,2)</f>
        <v>0</v>
      </c>
      <c r="S96" s="79"/>
      <c r="T96" s="193">
        <f>S96*H96</f>
        <v>0</v>
      </c>
      <c r="U96" s="193">
        <v>0</v>
      </c>
      <c r="V96" s="193">
        <f>U96*H96</f>
        <v>0</v>
      </c>
      <c r="W96" s="193">
        <v>0</v>
      </c>
      <c r="X96" s="194">
        <f>W96*H96</f>
        <v>0</v>
      </c>
      <c r="Y96" s="33"/>
      <c r="Z96" s="33"/>
      <c r="AA96" s="33"/>
      <c r="AB96" s="33"/>
      <c r="AC96" s="33"/>
      <c r="AD96" s="33"/>
      <c r="AE96" s="33"/>
      <c r="AR96" s="195" t="s">
        <v>130</v>
      </c>
      <c r="AT96" s="195" t="s">
        <v>127</v>
      </c>
      <c r="AU96" s="195" t="s">
        <v>78</v>
      </c>
      <c r="AY96" s="12" t="s">
        <v>131</v>
      </c>
      <c r="BE96" s="196">
        <f>IF(O96="základní",K96,0)</f>
        <v>0</v>
      </c>
      <c r="BF96" s="196">
        <f>IF(O96="snížená",K96,0)</f>
        <v>0</v>
      </c>
      <c r="BG96" s="196">
        <f>IF(O96="zákl. přenesená",K96,0)</f>
        <v>0</v>
      </c>
      <c r="BH96" s="196">
        <f>IF(O96="sníž. přenesená",K96,0)</f>
        <v>0</v>
      </c>
      <c r="BI96" s="196">
        <f>IF(O96="nulová",K96,0)</f>
        <v>0</v>
      </c>
      <c r="BJ96" s="12" t="s">
        <v>15</v>
      </c>
      <c r="BK96" s="196">
        <f>ROUND(P96*H96,2)</f>
        <v>0</v>
      </c>
      <c r="BL96" s="12" t="s">
        <v>130</v>
      </c>
      <c r="BM96" s="195" t="s">
        <v>258</v>
      </c>
    </row>
    <row r="97" s="2" customFormat="1">
      <c r="A97" s="33"/>
      <c r="B97" s="34"/>
      <c r="C97" s="35"/>
      <c r="D97" s="197" t="s">
        <v>133</v>
      </c>
      <c r="E97" s="35"/>
      <c r="F97" s="198" t="s">
        <v>257</v>
      </c>
      <c r="G97" s="35"/>
      <c r="H97" s="35"/>
      <c r="I97" s="199"/>
      <c r="J97" s="199"/>
      <c r="K97" s="35"/>
      <c r="L97" s="35"/>
      <c r="M97" s="39"/>
      <c r="N97" s="200"/>
      <c r="O97" s="201"/>
      <c r="P97" s="79"/>
      <c r="Q97" s="79"/>
      <c r="R97" s="79"/>
      <c r="S97" s="79"/>
      <c r="T97" s="79"/>
      <c r="U97" s="79"/>
      <c r="V97" s="79"/>
      <c r="W97" s="79"/>
      <c r="X97" s="80"/>
      <c r="Y97" s="33"/>
      <c r="Z97" s="33"/>
      <c r="AA97" s="33"/>
      <c r="AB97" s="33"/>
      <c r="AC97" s="33"/>
      <c r="AD97" s="33"/>
      <c r="AE97" s="33"/>
      <c r="AT97" s="12" t="s">
        <v>133</v>
      </c>
      <c r="AU97" s="12" t="s">
        <v>78</v>
      </c>
    </row>
    <row r="98" s="2" customFormat="1" ht="16.5" customHeight="1">
      <c r="A98" s="33"/>
      <c r="B98" s="34"/>
      <c r="C98" s="183" t="s">
        <v>155</v>
      </c>
      <c r="D98" s="183" t="s">
        <v>127</v>
      </c>
      <c r="E98" s="184" t="s">
        <v>259</v>
      </c>
      <c r="F98" s="185" t="s">
        <v>260</v>
      </c>
      <c r="G98" s="186" t="s">
        <v>151</v>
      </c>
      <c r="H98" s="187">
        <v>1913</v>
      </c>
      <c r="I98" s="188"/>
      <c r="J98" s="188"/>
      <c r="K98" s="189">
        <f>ROUND(P98*H98,2)</f>
        <v>0</v>
      </c>
      <c r="L98" s="185" t="s">
        <v>20</v>
      </c>
      <c r="M98" s="39"/>
      <c r="N98" s="190" t="s">
        <v>20</v>
      </c>
      <c r="O98" s="191" t="s">
        <v>47</v>
      </c>
      <c r="P98" s="192">
        <f>I98+J98</f>
        <v>0</v>
      </c>
      <c r="Q98" s="192">
        <f>ROUND(I98*H98,2)</f>
        <v>0</v>
      </c>
      <c r="R98" s="192">
        <f>ROUND(J98*H98,2)</f>
        <v>0</v>
      </c>
      <c r="S98" s="79"/>
      <c r="T98" s="193">
        <f>S98*H98</f>
        <v>0</v>
      </c>
      <c r="U98" s="193">
        <v>0</v>
      </c>
      <c r="V98" s="193">
        <f>U98*H98</f>
        <v>0</v>
      </c>
      <c r="W98" s="193">
        <v>0</v>
      </c>
      <c r="X98" s="194">
        <f>W98*H98</f>
        <v>0</v>
      </c>
      <c r="Y98" s="33"/>
      <c r="Z98" s="33"/>
      <c r="AA98" s="33"/>
      <c r="AB98" s="33"/>
      <c r="AC98" s="33"/>
      <c r="AD98" s="33"/>
      <c r="AE98" s="33"/>
      <c r="AR98" s="195" t="s">
        <v>130</v>
      </c>
      <c r="AT98" s="195" t="s">
        <v>127</v>
      </c>
      <c r="AU98" s="195" t="s">
        <v>78</v>
      </c>
      <c r="AY98" s="12" t="s">
        <v>131</v>
      </c>
      <c r="BE98" s="196">
        <f>IF(O98="základní",K98,0)</f>
        <v>0</v>
      </c>
      <c r="BF98" s="196">
        <f>IF(O98="snížená",K98,0)</f>
        <v>0</v>
      </c>
      <c r="BG98" s="196">
        <f>IF(O98="zákl. přenesená",K98,0)</f>
        <v>0</v>
      </c>
      <c r="BH98" s="196">
        <f>IF(O98="sníž. přenesená",K98,0)</f>
        <v>0</v>
      </c>
      <c r="BI98" s="196">
        <f>IF(O98="nulová",K98,0)</f>
        <v>0</v>
      </c>
      <c r="BJ98" s="12" t="s">
        <v>15</v>
      </c>
      <c r="BK98" s="196">
        <f>ROUND(P98*H98,2)</f>
        <v>0</v>
      </c>
      <c r="BL98" s="12" t="s">
        <v>130</v>
      </c>
      <c r="BM98" s="195" t="s">
        <v>261</v>
      </c>
    </row>
    <row r="99" s="2" customFormat="1">
      <c r="A99" s="33"/>
      <c r="B99" s="34"/>
      <c r="C99" s="35"/>
      <c r="D99" s="197" t="s">
        <v>133</v>
      </c>
      <c r="E99" s="35"/>
      <c r="F99" s="198" t="s">
        <v>262</v>
      </c>
      <c r="G99" s="35"/>
      <c r="H99" s="35"/>
      <c r="I99" s="199"/>
      <c r="J99" s="199"/>
      <c r="K99" s="35"/>
      <c r="L99" s="35"/>
      <c r="M99" s="39"/>
      <c r="N99" s="200"/>
      <c r="O99" s="201"/>
      <c r="P99" s="79"/>
      <c r="Q99" s="79"/>
      <c r="R99" s="79"/>
      <c r="S99" s="79"/>
      <c r="T99" s="79"/>
      <c r="U99" s="79"/>
      <c r="V99" s="79"/>
      <c r="W99" s="79"/>
      <c r="X99" s="80"/>
      <c r="Y99" s="33"/>
      <c r="Z99" s="33"/>
      <c r="AA99" s="33"/>
      <c r="AB99" s="33"/>
      <c r="AC99" s="33"/>
      <c r="AD99" s="33"/>
      <c r="AE99" s="33"/>
      <c r="AT99" s="12" t="s">
        <v>133</v>
      </c>
      <c r="AU99" s="12" t="s">
        <v>78</v>
      </c>
    </row>
    <row r="100" s="2" customFormat="1" ht="16.5" customHeight="1">
      <c r="A100" s="33"/>
      <c r="B100" s="34"/>
      <c r="C100" s="183" t="s">
        <v>162</v>
      </c>
      <c r="D100" s="183" t="s">
        <v>127</v>
      </c>
      <c r="E100" s="184" t="s">
        <v>263</v>
      </c>
      <c r="F100" s="185" t="s">
        <v>264</v>
      </c>
      <c r="G100" s="186" t="s">
        <v>151</v>
      </c>
      <c r="H100" s="187">
        <v>77</v>
      </c>
      <c r="I100" s="188"/>
      <c r="J100" s="188"/>
      <c r="K100" s="189">
        <f>ROUND(P100*H100,2)</f>
        <v>0</v>
      </c>
      <c r="L100" s="185" t="s">
        <v>20</v>
      </c>
      <c r="M100" s="39"/>
      <c r="N100" s="190" t="s">
        <v>20</v>
      </c>
      <c r="O100" s="191" t="s">
        <v>47</v>
      </c>
      <c r="P100" s="192">
        <f>I100+J100</f>
        <v>0</v>
      </c>
      <c r="Q100" s="192">
        <f>ROUND(I100*H100,2)</f>
        <v>0</v>
      </c>
      <c r="R100" s="192">
        <f>ROUND(J100*H100,2)</f>
        <v>0</v>
      </c>
      <c r="S100" s="79"/>
      <c r="T100" s="193">
        <f>S100*H100</f>
        <v>0</v>
      </c>
      <c r="U100" s="193">
        <v>0</v>
      </c>
      <c r="V100" s="193">
        <f>U100*H100</f>
        <v>0</v>
      </c>
      <c r="W100" s="193">
        <v>0</v>
      </c>
      <c r="X100" s="194">
        <f>W100*H100</f>
        <v>0</v>
      </c>
      <c r="Y100" s="33"/>
      <c r="Z100" s="33"/>
      <c r="AA100" s="33"/>
      <c r="AB100" s="33"/>
      <c r="AC100" s="33"/>
      <c r="AD100" s="33"/>
      <c r="AE100" s="33"/>
      <c r="AR100" s="195" t="s">
        <v>130</v>
      </c>
      <c r="AT100" s="195" t="s">
        <v>127</v>
      </c>
      <c r="AU100" s="195" t="s">
        <v>78</v>
      </c>
      <c r="AY100" s="12" t="s">
        <v>131</v>
      </c>
      <c r="BE100" s="196">
        <f>IF(O100="základní",K100,0)</f>
        <v>0</v>
      </c>
      <c r="BF100" s="196">
        <f>IF(O100="snížená",K100,0)</f>
        <v>0</v>
      </c>
      <c r="BG100" s="196">
        <f>IF(O100="zákl. přenesená",K100,0)</f>
        <v>0</v>
      </c>
      <c r="BH100" s="196">
        <f>IF(O100="sníž. přenesená",K100,0)</f>
        <v>0</v>
      </c>
      <c r="BI100" s="196">
        <f>IF(O100="nulová",K100,0)</f>
        <v>0</v>
      </c>
      <c r="BJ100" s="12" t="s">
        <v>15</v>
      </c>
      <c r="BK100" s="196">
        <f>ROUND(P100*H100,2)</f>
        <v>0</v>
      </c>
      <c r="BL100" s="12" t="s">
        <v>130</v>
      </c>
      <c r="BM100" s="195" t="s">
        <v>265</v>
      </c>
    </row>
    <row r="101" s="2" customFormat="1">
      <c r="A101" s="33"/>
      <c r="B101" s="34"/>
      <c r="C101" s="35"/>
      <c r="D101" s="197" t="s">
        <v>133</v>
      </c>
      <c r="E101" s="35"/>
      <c r="F101" s="198" t="s">
        <v>266</v>
      </c>
      <c r="G101" s="35"/>
      <c r="H101" s="35"/>
      <c r="I101" s="199"/>
      <c r="J101" s="199"/>
      <c r="K101" s="35"/>
      <c r="L101" s="35"/>
      <c r="M101" s="39"/>
      <c r="N101" s="200"/>
      <c r="O101" s="201"/>
      <c r="P101" s="79"/>
      <c r="Q101" s="79"/>
      <c r="R101" s="79"/>
      <c r="S101" s="79"/>
      <c r="T101" s="79"/>
      <c r="U101" s="79"/>
      <c r="V101" s="79"/>
      <c r="W101" s="79"/>
      <c r="X101" s="80"/>
      <c r="Y101" s="33"/>
      <c r="Z101" s="33"/>
      <c r="AA101" s="33"/>
      <c r="AB101" s="33"/>
      <c r="AC101" s="33"/>
      <c r="AD101" s="33"/>
      <c r="AE101" s="33"/>
      <c r="AT101" s="12" t="s">
        <v>133</v>
      </c>
      <c r="AU101" s="12" t="s">
        <v>78</v>
      </c>
    </row>
    <row r="102" s="2" customFormat="1" ht="24.15" customHeight="1">
      <c r="A102" s="33"/>
      <c r="B102" s="34"/>
      <c r="C102" s="183" t="s">
        <v>167</v>
      </c>
      <c r="D102" s="183" t="s">
        <v>127</v>
      </c>
      <c r="E102" s="184" t="s">
        <v>267</v>
      </c>
      <c r="F102" s="185" t="s">
        <v>268</v>
      </c>
      <c r="G102" s="186" t="s">
        <v>158</v>
      </c>
      <c r="H102" s="187">
        <v>1</v>
      </c>
      <c r="I102" s="188"/>
      <c r="J102" s="188"/>
      <c r="K102" s="189">
        <f>ROUND(P102*H102,2)</f>
        <v>0</v>
      </c>
      <c r="L102" s="185" t="s">
        <v>137</v>
      </c>
      <c r="M102" s="39"/>
      <c r="N102" s="190" t="s">
        <v>20</v>
      </c>
      <c r="O102" s="191" t="s">
        <v>47</v>
      </c>
      <c r="P102" s="192">
        <f>I102+J102</f>
        <v>0</v>
      </c>
      <c r="Q102" s="192">
        <f>ROUND(I102*H102,2)</f>
        <v>0</v>
      </c>
      <c r="R102" s="192">
        <f>ROUND(J102*H102,2)</f>
        <v>0</v>
      </c>
      <c r="S102" s="79"/>
      <c r="T102" s="193">
        <f>S102*H102</f>
        <v>0</v>
      </c>
      <c r="U102" s="193">
        <v>0</v>
      </c>
      <c r="V102" s="193">
        <f>U102*H102</f>
        <v>0</v>
      </c>
      <c r="W102" s="193">
        <v>0</v>
      </c>
      <c r="X102" s="194">
        <f>W102*H102</f>
        <v>0</v>
      </c>
      <c r="Y102" s="33"/>
      <c r="Z102" s="33"/>
      <c r="AA102" s="33"/>
      <c r="AB102" s="33"/>
      <c r="AC102" s="33"/>
      <c r="AD102" s="33"/>
      <c r="AE102" s="33"/>
      <c r="AR102" s="195" t="s">
        <v>130</v>
      </c>
      <c r="AT102" s="195" t="s">
        <v>127</v>
      </c>
      <c r="AU102" s="195" t="s">
        <v>78</v>
      </c>
      <c r="AY102" s="12" t="s">
        <v>131</v>
      </c>
      <c r="BE102" s="196">
        <f>IF(O102="základní",K102,0)</f>
        <v>0</v>
      </c>
      <c r="BF102" s="196">
        <f>IF(O102="snížená",K102,0)</f>
        <v>0</v>
      </c>
      <c r="BG102" s="196">
        <f>IF(O102="zákl. přenesená",K102,0)</f>
        <v>0</v>
      </c>
      <c r="BH102" s="196">
        <f>IF(O102="sníž. přenesená",K102,0)</f>
        <v>0</v>
      </c>
      <c r="BI102" s="196">
        <f>IF(O102="nulová",K102,0)</f>
        <v>0</v>
      </c>
      <c r="BJ102" s="12" t="s">
        <v>15</v>
      </c>
      <c r="BK102" s="196">
        <f>ROUND(P102*H102,2)</f>
        <v>0</v>
      </c>
      <c r="BL102" s="12" t="s">
        <v>130</v>
      </c>
      <c r="BM102" s="195" t="s">
        <v>269</v>
      </c>
    </row>
    <row r="103" s="2" customFormat="1">
      <c r="A103" s="33"/>
      <c r="B103" s="34"/>
      <c r="C103" s="35"/>
      <c r="D103" s="197" t="s">
        <v>133</v>
      </c>
      <c r="E103" s="35"/>
      <c r="F103" s="198" t="s">
        <v>270</v>
      </c>
      <c r="G103" s="35"/>
      <c r="H103" s="35"/>
      <c r="I103" s="199"/>
      <c r="J103" s="199"/>
      <c r="K103" s="35"/>
      <c r="L103" s="35"/>
      <c r="M103" s="39"/>
      <c r="N103" s="200"/>
      <c r="O103" s="201"/>
      <c r="P103" s="79"/>
      <c r="Q103" s="79"/>
      <c r="R103" s="79"/>
      <c r="S103" s="79"/>
      <c r="T103" s="79"/>
      <c r="U103" s="79"/>
      <c r="V103" s="79"/>
      <c r="W103" s="79"/>
      <c r="X103" s="80"/>
      <c r="Y103" s="33"/>
      <c r="Z103" s="33"/>
      <c r="AA103" s="33"/>
      <c r="AB103" s="33"/>
      <c r="AC103" s="33"/>
      <c r="AD103" s="33"/>
      <c r="AE103" s="33"/>
      <c r="AT103" s="12" t="s">
        <v>133</v>
      </c>
      <c r="AU103" s="12" t="s">
        <v>78</v>
      </c>
    </row>
    <row r="104" s="2" customFormat="1">
      <c r="A104" s="33"/>
      <c r="B104" s="34"/>
      <c r="C104" s="35"/>
      <c r="D104" s="202" t="s">
        <v>140</v>
      </c>
      <c r="E104" s="35"/>
      <c r="F104" s="203" t="s">
        <v>271</v>
      </c>
      <c r="G104" s="35"/>
      <c r="H104" s="35"/>
      <c r="I104" s="199"/>
      <c r="J104" s="199"/>
      <c r="K104" s="35"/>
      <c r="L104" s="35"/>
      <c r="M104" s="39"/>
      <c r="N104" s="200"/>
      <c r="O104" s="201"/>
      <c r="P104" s="79"/>
      <c r="Q104" s="79"/>
      <c r="R104" s="79"/>
      <c r="S104" s="79"/>
      <c r="T104" s="79"/>
      <c r="U104" s="79"/>
      <c r="V104" s="79"/>
      <c r="W104" s="79"/>
      <c r="X104" s="80"/>
      <c r="Y104" s="33"/>
      <c r="Z104" s="33"/>
      <c r="AA104" s="33"/>
      <c r="AB104" s="33"/>
      <c r="AC104" s="33"/>
      <c r="AD104" s="33"/>
      <c r="AE104" s="33"/>
      <c r="AT104" s="12" t="s">
        <v>140</v>
      </c>
      <c r="AU104" s="12" t="s">
        <v>78</v>
      </c>
    </row>
    <row r="105" s="2" customFormat="1" ht="24.15" customHeight="1">
      <c r="A105" s="33"/>
      <c r="B105" s="34"/>
      <c r="C105" s="183" t="s">
        <v>172</v>
      </c>
      <c r="D105" s="183" t="s">
        <v>127</v>
      </c>
      <c r="E105" s="184" t="s">
        <v>272</v>
      </c>
      <c r="F105" s="185" t="s">
        <v>273</v>
      </c>
      <c r="G105" s="186" t="s">
        <v>158</v>
      </c>
      <c r="H105" s="187">
        <v>1</v>
      </c>
      <c r="I105" s="188"/>
      <c r="J105" s="188"/>
      <c r="K105" s="189">
        <f>ROUND(P105*H105,2)</f>
        <v>0</v>
      </c>
      <c r="L105" s="185" t="s">
        <v>137</v>
      </c>
      <c r="M105" s="39"/>
      <c r="N105" s="190" t="s">
        <v>20</v>
      </c>
      <c r="O105" s="191" t="s">
        <v>47</v>
      </c>
      <c r="P105" s="192">
        <f>I105+J105</f>
        <v>0</v>
      </c>
      <c r="Q105" s="192">
        <f>ROUND(I105*H105,2)</f>
        <v>0</v>
      </c>
      <c r="R105" s="192">
        <f>ROUND(J105*H105,2)</f>
        <v>0</v>
      </c>
      <c r="S105" s="79"/>
      <c r="T105" s="193">
        <f>S105*H105</f>
        <v>0</v>
      </c>
      <c r="U105" s="193">
        <v>0</v>
      </c>
      <c r="V105" s="193">
        <f>U105*H105</f>
        <v>0</v>
      </c>
      <c r="W105" s="193">
        <v>0</v>
      </c>
      <c r="X105" s="194">
        <f>W105*H105</f>
        <v>0</v>
      </c>
      <c r="Y105" s="33"/>
      <c r="Z105" s="33"/>
      <c r="AA105" s="33"/>
      <c r="AB105" s="33"/>
      <c r="AC105" s="33"/>
      <c r="AD105" s="33"/>
      <c r="AE105" s="33"/>
      <c r="AR105" s="195" t="s">
        <v>130</v>
      </c>
      <c r="AT105" s="195" t="s">
        <v>127</v>
      </c>
      <c r="AU105" s="195" t="s">
        <v>78</v>
      </c>
      <c r="AY105" s="12" t="s">
        <v>131</v>
      </c>
      <c r="BE105" s="196">
        <f>IF(O105="základní",K105,0)</f>
        <v>0</v>
      </c>
      <c r="BF105" s="196">
        <f>IF(O105="snížená",K105,0)</f>
        <v>0</v>
      </c>
      <c r="BG105" s="196">
        <f>IF(O105="zákl. přenesená",K105,0)</f>
        <v>0</v>
      </c>
      <c r="BH105" s="196">
        <f>IF(O105="sníž. přenesená",K105,0)</f>
        <v>0</v>
      </c>
      <c r="BI105" s="196">
        <f>IF(O105="nulová",K105,0)</f>
        <v>0</v>
      </c>
      <c r="BJ105" s="12" t="s">
        <v>15</v>
      </c>
      <c r="BK105" s="196">
        <f>ROUND(P105*H105,2)</f>
        <v>0</v>
      </c>
      <c r="BL105" s="12" t="s">
        <v>130</v>
      </c>
      <c r="BM105" s="195" t="s">
        <v>274</v>
      </c>
    </row>
    <row r="106" s="2" customFormat="1">
      <c r="A106" s="33"/>
      <c r="B106" s="34"/>
      <c r="C106" s="35"/>
      <c r="D106" s="197" t="s">
        <v>133</v>
      </c>
      <c r="E106" s="35"/>
      <c r="F106" s="198" t="s">
        <v>275</v>
      </c>
      <c r="G106" s="35"/>
      <c r="H106" s="35"/>
      <c r="I106" s="199"/>
      <c r="J106" s="199"/>
      <c r="K106" s="35"/>
      <c r="L106" s="35"/>
      <c r="M106" s="39"/>
      <c r="N106" s="200"/>
      <c r="O106" s="201"/>
      <c r="P106" s="79"/>
      <c r="Q106" s="79"/>
      <c r="R106" s="79"/>
      <c r="S106" s="79"/>
      <c r="T106" s="79"/>
      <c r="U106" s="79"/>
      <c r="V106" s="79"/>
      <c r="W106" s="79"/>
      <c r="X106" s="80"/>
      <c r="Y106" s="33"/>
      <c r="Z106" s="33"/>
      <c r="AA106" s="33"/>
      <c r="AB106" s="33"/>
      <c r="AC106" s="33"/>
      <c r="AD106" s="33"/>
      <c r="AE106" s="33"/>
      <c r="AT106" s="12" t="s">
        <v>133</v>
      </c>
      <c r="AU106" s="12" t="s">
        <v>78</v>
      </c>
    </row>
    <row r="107" s="2" customFormat="1">
      <c r="A107" s="33"/>
      <c r="B107" s="34"/>
      <c r="C107" s="35"/>
      <c r="D107" s="202" t="s">
        <v>140</v>
      </c>
      <c r="E107" s="35"/>
      <c r="F107" s="203" t="s">
        <v>276</v>
      </c>
      <c r="G107" s="35"/>
      <c r="H107" s="35"/>
      <c r="I107" s="199"/>
      <c r="J107" s="199"/>
      <c r="K107" s="35"/>
      <c r="L107" s="35"/>
      <c r="M107" s="39"/>
      <c r="N107" s="200"/>
      <c r="O107" s="201"/>
      <c r="P107" s="79"/>
      <c r="Q107" s="79"/>
      <c r="R107" s="79"/>
      <c r="S107" s="79"/>
      <c r="T107" s="79"/>
      <c r="U107" s="79"/>
      <c r="V107" s="79"/>
      <c r="W107" s="79"/>
      <c r="X107" s="80"/>
      <c r="Y107" s="33"/>
      <c r="Z107" s="33"/>
      <c r="AA107" s="33"/>
      <c r="AB107" s="33"/>
      <c r="AC107" s="33"/>
      <c r="AD107" s="33"/>
      <c r="AE107" s="33"/>
      <c r="AT107" s="12" t="s">
        <v>140</v>
      </c>
      <c r="AU107" s="12" t="s">
        <v>78</v>
      </c>
    </row>
    <row r="108" s="2" customFormat="1" ht="24.15" customHeight="1">
      <c r="A108" s="33"/>
      <c r="B108" s="34"/>
      <c r="C108" s="183" t="s">
        <v>176</v>
      </c>
      <c r="D108" s="183" t="s">
        <v>127</v>
      </c>
      <c r="E108" s="184" t="s">
        <v>277</v>
      </c>
      <c r="F108" s="185" t="s">
        <v>278</v>
      </c>
      <c r="G108" s="186" t="s">
        <v>151</v>
      </c>
      <c r="H108" s="187">
        <v>10</v>
      </c>
      <c r="I108" s="188"/>
      <c r="J108" s="188"/>
      <c r="K108" s="189">
        <f>ROUND(P108*H108,2)</f>
        <v>0</v>
      </c>
      <c r="L108" s="185" t="s">
        <v>137</v>
      </c>
      <c r="M108" s="39"/>
      <c r="N108" s="190" t="s">
        <v>20</v>
      </c>
      <c r="O108" s="191" t="s">
        <v>47</v>
      </c>
      <c r="P108" s="192">
        <f>I108+J108</f>
        <v>0</v>
      </c>
      <c r="Q108" s="192">
        <f>ROUND(I108*H108,2)</f>
        <v>0</v>
      </c>
      <c r="R108" s="192">
        <f>ROUND(J108*H108,2)</f>
        <v>0</v>
      </c>
      <c r="S108" s="79"/>
      <c r="T108" s="193">
        <f>S108*H108</f>
        <v>0</v>
      </c>
      <c r="U108" s="193">
        <v>4.0000000000000003E-05</v>
      </c>
      <c r="V108" s="193">
        <f>U108*H108</f>
        <v>0.00040000000000000002</v>
      </c>
      <c r="W108" s="193">
        <v>0</v>
      </c>
      <c r="X108" s="194">
        <f>W108*H108</f>
        <v>0</v>
      </c>
      <c r="Y108" s="33"/>
      <c r="Z108" s="33"/>
      <c r="AA108" s="33"/>
      <c r="AB108" s="33"/>
      <c r="AC108" s="33"/>
      <c r="AD108" s="33"/>
      <c r="AE108" s="33"/>
      <c r="AR108" s="195" t="s">
        <v>130</v>
      </c>
      <c r="AT108" s="195" t="s">
        <v>127</v>
      </c>
      <c r="AU108" s="195" t="s">
        <v>78</v>
      </c>
      <c r="AY108" s="12" t="s">
        <v>131</v>
      </c>
      <c r="BE108" s="196">
        <f>IF(O108="základní",K108,0)</f>
        <v>0</v>
      </c>
      <c r="BF108" s="196">
        <f>IF(O108="snížená",K108,0)</f>
        <v>0</v>
      </c>
      <c r="BG108" s="196">
        <f>IF(O108="zákl. přenesená",K108,0)</f>
        <v>0</v>
      </c>
      <c r="BH108" s="196">
        <f>IF(O108="sníž. přenesená",K108,0)</f>
        <v>0</v>
      </c>
      <c r="BI108" s="196">
        <f>IF(O108="nulová",K108,0)</f>
        <v>0</v>
      </c>
      <c r="BJ108" s="12" t="s">
        <v>15</v>
      </c>
      <c r="BK108" s="196">
        <f>ROUND(P108*H108,2)</f>
        <v>0</v>
      </c>
      <c r="BL108" s="12" t="s">
        <v>130</v>
      </c>
      <c r="BM108" s="195" t="s">
        <v>279</v>
      </c>
    </row>
    <row r="109" s="2" customFormat="1">
      <c r="A109" s="33"/>
      <c r="B109" s="34"/>
      <c r="C109" s="35"/>
      <c r="D109" s="197" t="s">
        <v>133</v>
      </c>
      <c r="E109" s="35"/>
      <c r="F109" s="198" t="s">
        <v>280</v>
      </c>
      <c r="G109" s="35"/>
      <c r="H109" s="35"/>
      <c r="I109" s="199"/>
      <c r="J109" s="199"/>
      <c r="K109" s="35"/>
      <c r="L109" s="35"/>
      <c r="M109" s="39"/>
      <c r="N109" s="200"/>
      <c r="O109" s="201"/>
      <c r="P109" s="79"/>
      <c r="Q109" s="79"/>
      <c r="R109" s="79"/>
      <c r="S109" s="79"/>
      <c r="T109" s="79"/>
      <c r="U109" s="79"/>
      <c r="V109" s="79"/>
      <c r="W109" s="79"/>
      <c r="X109" s="80"/>
      <c r="Y109" s="33"/>
      <c r="Z109" s="33"/>
      <c r="AA109" s="33"/>
      <c r="AB109" s="33"/>
      <c r="AC109" s="33"/>
      <c r="AD109" s="33"/>
      <c r="AE109" s="33"/>
      <c r="AT109" s="12" t="s">
        <v>133</v>
      </c>
      <c r="AU109" s="12" t="s">
        <v>78</v>
      </c>
    </row>
    <row r="110" s="2" customFormat="1">
      <c r="A110" s="33"/>
      <c r="B110" s="34"/>
      <c r="C110" s="35"/>
      <c r="D110" s="202" t="s">
        <v>140</v>
      </c>
      <c r="E110" s="35"/>
      <c r="F110" s="203" t="s">
        <v>281</v>
      </c>
      <c r="G110" s="35"/>
      <c r="H110" s="35"/>
      <c r="I110" s="199"/>
      <c r="J110" s="199"/>
      <c r="K110" s="35"/>
      <c r="L110" s="35"/>
      <c r="M110" s="39"/>
      <c r="N110" s="200"/>
      <c r="O110" s="201"/>
      <c r="P110" s="79"/>
      <c r="Q110" s="79"/>
      <c r="R110" s="79"/>
      <c r="S110" s="79"/>
      <c r="T110" s="79"/>
      <c r="U110" s="79"/>
      <c r="V110" s="79"/>
      <c r="W110" s="79"/>
      <c r="X110" s="80"/>
      <c r="Y110" s="33"/>
      <c r="Z110" s="33"/>
      <c r="AA110" s="33"/>
      <c r="AB110" s="33"/>
      <c r="AC110" s="33"/>
      <c r="AD110" s="33"/>
      <c r="AE110" s="33"/>
      <c r="AT110" s="12" t="s">
        <v>140</v>
      </c>
      <c r="AU110" s="12" t="s">
        <v>78</v>
      </c>
    </row>
    <row r="111" s="2" customFormat="1" ht="24.15" customHeight="1">
      <c r="A111" s="33"/>
      <c r="B111" s="34"/>
      <c r="C111" s="183" t="s">
        <v>181</v>
      </c>
      <c r="D111" s="183" t="s">
        <v>127</v>
      </c>
      <c r="E111" s="184" t="s">
        <v>282</v>
      </c>
      <c r="F111" s="185" t="s">
        <v>283</v>
      </c>
      <c r="G111" s="186" t="s">
        <v>151</v>
      </c>
      <c r="H111" s="187">
        <v>10</v>
      </c>
      <c r="I111" s="188"/>
      <c r="J111" s="188"/>
      <c r="K111" s="189">
        <f>ROUND(P111*H111,2)</f>
        <v>0</v>
      </c>
      <c r="L111" s="185" t="s">
        <v>137</v>
      </c>
      <c r="M111" s="39"/>
      <c r="N111" s="190" t="s">
        <v>20</v>
      </c>
      <c r="O111" s="191" t="s">
        <v>47</v>
      </c>
      <c r="P111" s="192">
        <f>I111+J111</f>
        <v>0</v>
      </c>
      <c r="Q111" s="192">
        <f>ROUND(I111*H111,2)</f>
        <v>0</v>
      </c>
      <c r="R111" s="192">
        <f>ROUND(J111*H111,2)</f>
        <v>0</v>
      </c>
      <c r="S111" s="79"/>
      <c r="T111" s="193">
        <f>S111*H111</f>
        <v>0</v>
      </c>
      <c r="U111" s="193">
        <v>0</v>
      </c>
      <c r="V111" s="193">
        <f>U111*H111</f>
        <v>0</v>
      </c>
      <c r="W111" s="193">
        <v>0</v>
      </c>
      <c r="X111" s="194">
        <f>W111*H111</f>
        <v>0</v>
      </c>
      <c r="Y111" s="33"/>
      <c r="Z111" s="33"/>
      <c r="AA111" s="33"/>
      <c r="AB111" s="33"/>
      <c r="AC111" s="33"/>
      <c r="AD111" s="33"/>
      <c r="AE111" s="33"/>
      <c r="AR111" s="195" t="s">
        <v>130</v>
      </c>
      <c r="AT111" s="195" t="s">
        <v>127</v>
      </c>
      <c r="AU111" s="195" t="s">
        <v>78</v>
      </c>
      <c r="AY111" s="12" t="s">
        <v>131</v>
      </c>
      <c r="BE111" s="196">
        <f>IF(O111="základní",K111,0)</f>
        <v>0</v>
      </c>
      <c r="BF111" s="196">
        <f>IF(O111="snížená",K111,0)</f>
        <v>0</v>
      </c>
      <c r="BG111" s="196">
        <f>IF(O111="zákl. přenesená",K111,0)</f>
        <v>0</v>
      </c>
      <c r="BH111" s="196">
        <f>IF(O111="sníž. přenesená",K111,0)</f>
        <v>0</v>
      </c>
      <c r="BI111" s="196">
        <f>IF(O111="nulová",K111,0)</f>
        <v>0</v>
      </c>
      <c r="BJ111" s="12" t="s">
        <v>15</v>
      </c>
      <c r="BK111" s="196">
        <f>ROUND(P111*H111,2)</f>
        <v>0</v>
      </c>
      <c r="BL111" s="12" t="s">
        <v>130</v>
      </c>
      <c r="BM111" s="195" t="s">
        <v>284</v>
      </c>
    </row>
    <row r="112" s="2" customFormat="1">
      <c r="A112" s="33"/>
      <c r="B112" s="34"/>
      <c r="C112" s="35"/>
      <c r="D112" s="197" t="s">
        <v>133</v>
      </c>
      <c r="E112" s="35"/>
      <c r="F112" s="198" t="s">
        <v>285</v>
      </c>
      <c r="G112" s="35"/>
      <c r="H112" s="35"/>
      <c r="I112" s="199"/>
      <c r="J112" s="199"/>
      <c r="K112" s="35"/>
      <c r="L112" s="35"/>
      <c r="M112" s="39"/>
      <c r="N112" s="200"/>
      <c r="O112" s="201"/>
      <c r="P112" s="79"/>
      <c r="Q112" s="79"/>
      <c r="R112" s="79"/>
      <c r="S112" s="79"/>
      <c r="T112" s="79"/>
      <c r="U112" s="79"/>
      <c r="V112" s="79"/>
      <c r="W112" s="79"/>
      <c r="X112" s="80"/>
      <c r="Y112" s="33"/>
      <c r="Z112" s="33"/>
      <c r="AA112" s="33"/>
      <c r="AB112" s="33"/>
      <c r="AC112" s="33"/>
      <c r="AD112" s="33"/>
      <c r="AE112" s="33"/>
      <c r="AT112" s="12" t="s">
        <v>133</v>
      </c>
      <c r="AU112" s="12" t="s">
        <v>78</v>
      </c>
    </row>
    <row r="113" s="2" customFormat="1">
      <c r="A113" s="33"/>
      <c r="B113" s="34"/>
      <c r="C113" s="35"/>
      <c r="D113" s="202" t="s">
        <v>140</v>
      </c>
      <c r="E113" s="35"/>
      <c r="F113" s="203" t="s">
        <v>286</v>
      </c>
      <c r="G113" s="35"/>
      <c r="H113" s="35"/>
      <c r="I113" s="199"/>
      <c r="J113" s="199"/>
      <c r="K113" s="35"/>
      <c r="L113" s="35"/>
      <c r="M113" s="39"/>
      <c r="N113" s="200"/>
      <c r="O113" s="201"/>
      <c r="P113" s="79"/>
      <c r="Q113" s="79"/>
      <c r="R113" s="79"/>
      <c r="S113" s="79"/>
      <c r="T113" s="79"/>
      <c r="U113" s="79"/>
      <c r="V113" s="79"/>
      <c r="W113" s="79"/>
      <c r="X113" s="80"/>
      <c r="Y113" s="33"/>
      <c r="Z113" s="33"/>
      <c r="AA113" s="33"/>
      <c r="AB113" s="33"/>
      <c r="AC113" s="33"/>
      <c r="AD113" s="33"/>
      <c r="AE113" s="33"/>
      <c r="AT113" s="12" t="s">
        <v>140</v>
      </c>
      <c r="AU113" s="12" t="s">
        <v>78</v>
      </c>
    </row>
    <row r="114" s="2" customFormat="1" ht="24.15" customHeight="1">
      <c r="A114" s="33"/>
      <c r="B114" s="34"/>
      <c r="C114" s="183" t="s">
        <v>187</v>
      </c>
      <c r="D114" s="183" t="s">
        <v>127</v>
      </c>
      <c r="E114" s="184" t="s">
        <v>287</v>
      </c>
      <c r="F114" s="185" t="s">
        <v>288</v>
      </c>
      <c r="G114" s="186" t="s">
        <v>151</v>
      </c>
      <c r="H114" s="187">
        <v>30</v>
      </c>
      <c r="I114" s="188"/>
      <c r="J114" s="188"/>
      <c r="K114" s="189">
        <f>ROUND(P114*H114,2)</f>
        <v>0</v>
      </c>
      <c r="L114" s="185" t="s">
        <v>137</v>
      </c>
      <c r="M114" s="39"/>
      <c r="N114" s="190" t="s">
        <v>20</v>
      </c>
      <c r="O114" s="191" t="s">
        <v>47</v>
      </c>
      <c r="P114" s="192">
        <f>I114+J114</f>
        <v>0</v>
      </c>
      <c r="Q114" s="192">
        <f>ROUND(I114*H114,2)</f>
        <v>0</v>
      </c>
      <c r="R114" s="192">
        <f>ROUND(J114*H114,2)</f>
        <v>0</v>
      </c>
      <c r="S114" s="79"/>
      <c r="T114" s="193">
        <f>S114*H114</f>
        <v>0</v>
      </c>
      <c r="U114" s="193">
        <v>0</v>
      </c>
      <c r="V114" s="193">
        <f>U114*H114</f>
        <v>0</v>
      </c>
      <c r="W114" s="193">
        <v>0</v>
      </c>
      <c r="X114" s="194">
        <f>W114*H114</f>
        <v>0</v>
      </c>
      <c r="Y114" s="33"/>
      <c r="Z114" s="33"/>
      <c r="AA114" s="33"/>
      <c r="AB114" s="33"/>
      <c r="AC114" s="33"/>
      <c r="AD114" s="33"/>
      <c r="AE114" s="33"/>
      <c r="AR114" s="195" t="s">
        <v>130</v>
      </c>
      <c r="AT114" s="195" t="s">
        <v>127</v>
      </c>
      <c r="AU114" s="195" t="s">
        <v>78</v>
      </c>
      <c r="AY114" s="12" t="s">
        <v>131</v>
      </c>
      <c r="BE114" s="196">
        <f>IF(O114="základní",K114,0)</f>
        <v>0</v>
      </c>
      <c r="BF114" s="196">
        <f>IF(O114="snížená",K114,0)</f>
        <v>0</v>
      </c>
      <c r="BG114" s="196">
        <f>IF(O114="zákl. přenesená",K114,0)</f>
        <v>0</v>
      </c>
      <c r="BH114" s="196">
        <f>IF(O114="sníž. přenesená",K114,0)</f>
        <v>0</v>
      </c>
      <c r="BI114" s="196">
        <f>IF(O114="nulová",K114,0)</f>
        <v>0</v>
      </c>
      <c r="BJ114" s="12" t="s">
        <v>15</v>
      </c>
      <c r="BK114" s="196">
        <f>ROUND(P114*H114,2)</f>
        <v>0</v>
      </c>
      <c r="BL114" s="12" t="s">
        <v>130</v>
      </c>
      <c r="BM114" s="195" t="s">
        <v>289</v>
      </c>
    </row>
    <row r="115" s="2" customFormat="1">
      <c r="A115" s="33"/>
      <c r="B115" s="34"/>
      <c r="C115" s="35"/>
      <c r="D115" s="197" t="s">
        <v>133</v>
      </c>
      <c r="E115" s="35"/>
      <c r="F115" s="198" t="s">
        <v>290</v>
      </c>
      <c r="G115" s="35"/>
      <c r="H115" s="35"/>
      <c r="I115" s="199"/>
      <c r="J115" s="199"/>
      <c r="K115" s="35"/>
      <c r="L115" s="35"/>
      <c r="M115" s="39"/>
      <c r="N115" s="200"/>
      <c r="O115" s="201"/>
      <c r="P115" s="79"/>
      <c r="Q115" s="79"/>
      <c r="R115" s="79"/>
      <c r="S115" s="79"/>
      <c r="T115" s="79"/>
      <c r="U115" s="79"/>
      <c r="V115" s="79"/>
      <c r="W115" s="79"/>
      <c r="X115" s="80"/>
      <c r="Y115" s="33"/>
      <c r="Z115" s="33"/>
      <c r="AA115" s="33"/>
      <c r="AB115" s="33"/>
      <c r="AC115" s="33"/>
      <c r="AD115" s="33"/>
      <c r="AE115" s="33"/>
      <c r="AT115" s="12" t="s">
        <v>133</v>
      </c>
      <c r="AU115" s="12" t="s">
        <v>78</v>
      </c>
    </row>
    <row r="116" s="2" customFormat="1">
      <c r="A116" s="33"/>
      <c r="B116" s="34"/>
      <c r="C116" s="35"/>
      <c r="D116" s="202" t="s">
        <v>140</v>
      </c>
      <c r="E116" s="35"/>
      <c r="F116" s="203" t="s">
        <v>291</v>
      </c>
      <c r="G116" s="35"/>
      <c r="H116" s="35"/>
      <c r="I116" s="199"/>
      <c r="J116" s="199"/>
      <c r="K116" s="35"/>
      <c r="L116" s="35"/>
      <c r="M116" s="39"/>
      <c r="N116" s="200"/>
      <c r="O116" s="201"/>
      <c r="P116" s="79"/>
      <c r="Q116" s="79"/>
      <c r="R116" s="79"/>
      <c r="S116" s="79"/>
      <c r="T116" s="79"/>
      <c r="U116" s="79"/>
      <c r="V116" s="79"/>
      <c r="W116" s="79"/>
      <c r="X116" s="80"/>
      <c r="Y116" s="33"/>
      <c r="Z116" s="33"/>
      <c r="AA116" s="33"/>
      <c r="AB116" s="33"/>
      <c r="AC116" s="33"/>
      <c r="AD116" s="33"/>
      <c r="AE116" s="33"/>
      <c r="AT116" s="12" t="s">
        <v>140</v>
      </c>
      <c r="AU116" s="12" t="s">
        <v>78</v>
      </c>
    </row>
    <row r="117" s="2" customFormat="1" ht="24.15" customHeight="1">
      <c r="A117" s="33"/>
      <c r="B117" s="34"/>
      <c r="C117" s="183" t="s">
        <v>193</v>
      </c>
      <c r="D117" s="183" t="s">
        <v>127</v>
      </c>
      <c r="E117" s="184" t="s">
        <v>182</v>
      </c>
      <c r="F117" s="185" t="s">
        <v>292</v>
      </c>
      <c r="G117" s="186" t="s">
        <v>158</v>
      </c>
      <c r="H117" s="187">
        <v>2</v>
      </c>
      <c r="I117" s="188"/>
      <c r="J117" s="188"/>
      <c r="K117" s="189">
        <f>ROUND(P117*H117,2)</f>
        <v>0</v>
      </c>
      <c r="L117" s="185" t="s">
        <v>137</v>
      </c>
      <c r="M117" s="39"/>
      <c r="N117" s="190" t="s">
        <v>20</v>
      </c>
      <c r="O117" s="191" t="s">
        <v>47</v>
      </c>
      <c r="P117" s="192">
        <f>I117+J117</f>
        <v>0</v>
      </c>
      <c r="Q117" s="192">
        <f>ROUND(I117*H117,2)</f>
        <v>0</v>
      </c>
      <c r="R117" s="192">
        <f>ROUND(J117*H117,2)</f>
        <v>0</v>
      </c>
      <c r="S117" s="79"/>
      <c r="T117" s="193">
        <f>S117*H117</f>
        <v>0</v>
      </c>
      <c r="U117" s="193">
        <v>0</v>
      </c>
      <c r="V117" s="193">
        <f>U117*H117</f>
        <v>0</v>
      </c>
      <c r="W117" s="193">
        <v>0</v>
      </c>
      <c r="X117" s="194">
        <f>W117*H117</f>
        <v>0</v>
      </c>
      <c r="Y117" s="33"/>
      <c r="Z117" s="33"/>
      <c r="AA117" s="33"/>
      <c r="AB117" s="33"/>
      <c r="AC117" s="33"/>
      <c r="AD117" s="33"/>
      <c r="AE117" s="33"/>
      <c r="AR117" s="195" t="s">
        <v>130</v>
      </c>
      <c r="AT117" s="195" t="s">
        <v>127</v>
      </c>
      <c r="AU117" s="195" t="s">
        <v>78</v>
      </c>
      <c r="AY117" s="12" t="s">
        <v>131</v>
      </c>
      <c r="BE117" s="196">
        <f>IF(O117="základní",K117,0)</f>
        <v>0</v>
      </c>
      <c r="BF117" s="196">
        <f>IF(O117="snížená",K117,0)</f>
        <v>0</v>
      </c>
      <c r="BG117" s="196">
        <f>IF(O117="zákl. přenesená",K117,0)</f>
        <v>0</v>
      </c>
      <c r="BH117" s="196">
        <f>IF(O117="sníž. přenesená",K117,0)</f>
        <v>0</v>
      </c>
      <c r="BI117" s="196">
        <f>IF(O117="nulová",K117,0)</f>
        <v>0</v>
      </c>
      <c r="BJ117" s="12" t="s">
        <v>15</v>
      </c>
      <c r="BK117" s="196">
        <f>ROUND(P117*H117,2)</f>
        <v>0</v>
      </c>
      <c r="BL117" s="12" t="s">
        <v>130</v>
      </c>
      <c r="BM117" s="195" t="s">
        <v>293</v>
      </c>
    </row>
    <row r="118" s="2" customFormat="1">
      <c r="A118" s="33"/>
      <c r="B118" s="34"/>
      <c r="C118" s="35"/>
      <c r="D118" s="197" t="s">
        <v>133</v>
      </c>
      <c r="E118" s="35"/>
      <c r="F118" s="198" t="s">
        <v>185</v>
      </c>
      <c r="G118" s="35"/>
      <c r="H118" s="35"/>
      <c r="I118" s="199"/>
      <c r="J118" s="199"/>
      <c r="K118" s="35"/>
      <c r="L118" s="35"/>
      <c r="M118" s="39"/>
      <c r="N118" s="200"/>
      <c r="O118" s="201"/>
      <c r="P118" s="79"/>
      <c r="Q118" s="79"/>
      <c r="R118" s="79"/>
      <c r="S118" s="79"/>
      <c r="T118" s="79"/>
      <c r="U118" s="79"/>
      <c r="V118" s="79"/>
      <c r="W118" s="79"/>
      <c r="X118" s="80"/>
      <c r="Y118" s="33"/>
      <c r="Z118" s="33"/>
      <c r="AA118" s="33"/>
      <c r="AB118" s="33"/>
      <c r="AC118" s="33"/>
      <c r="AD118" s="33"/>
      <c r="AE118" s="33"/>
      <c r="AT118" s="12" t="s">
        <v>133</v>
      </c>
      <c r="AU118" s="12" t="s">
        <v>78</v>
      </c>
    </row>
    <row r="119" s="2" customFormat="1">
      <c r="A119" s="33"/>
      <c r="B119" s="34"/>
      <c r="C119" s="35"/>
      <c r="D119" s="202" t="s">
        <v>140</v>
      </c>
      <c r="E119" s="35"/>
      <c r="F119" s="203" t="s">
        <v>186</v>
      </c>
      <c r="G119" s="35"/>
      <c r="H119" s="35"/>
      <c r="I119" s="199"/>
      <c r="J119" s="199"/>
      <c r="K119" s="35"/>
      <c r="L119" s="35"/>
      <c r="M119" s="39"/>
      <c r="N119" s="200"/>
      <c r="O119" s="201"/>
      <c r="P119" s="79"/>
      <c r="Q119" s="79"/>
      <c r="R119" s="79"/>
      <c r="S119" s="79"/>
      <c r="T119" s="79"/>
      <c r="U119" s="79"/>
      <c r="V119" s="79"/>
      <c r="W119" s="79"/>
      <c r="X119" s="80"/>
      <c r="Y119" s="33"/>
      <c r="Z119" s="33"/>
      <c r="AA119" s="33"/>
      <c r="AB119" s="33"/>
      <c r="AC119" s="33"/>
      <c r="AD119" s="33"/>
      <c r="AE119" s="33"/>
      <c r="AT119" s="12" t="s">
        <v>140</v>
      </c>
      <c r="AU119" s="12" t="s">
        <v>78</v>
      </c>
    </row>
    <row r="120" s="2" customFormat="1" ht="24.15" customHeight="1">
      <c r="A120" s="33"/>
      <c r="B120" s="34"/>
      <c r="C120" s="183" t="s">
        <v>199</v>
      </c>
      <c r="D120" s="183" t="s">
        <v>127</v>
      </c>
      <c r="E120" s="184" t="s">
        <v>294</v>
      </c>
      <c r="F120" s="185" t="s">
        <v>295</v>
      </c>
      <c r="G120" s="186" t="s">
        <v>151</v>
      </c>
      <c r="H120" s="187">
        <v>6</v>
      </c>
      <c r="I120" s="188"/>
      <c r="J120" s="188"/>
      <c r="K120" s="189">
        <f>ROUND(P120*H120,2)</f>
        <v>0</v>
      </c>
      <c r="L120" s="185" t="s">
        <v>137</v>
      </c>
      <c r="M120" s="39"/>
      <c r="N120" s="190" t="s">
        <v>20</v>
      </c>
      <c r="O120" s="191" t="s">
        <v>47</v>
      </c>
      <c r="P120" s="192">
        <f>I120+J120</f>
        <v>0</v>
      </c>
      <c r="Q120" s="192">
        <f>ROUND(I120*H120,2)</f>
        <v>0</v>
      </c>
      <c r="R120" s="192">
        <f>ROUND(J120*H120,2)</f>
        <v>0</v>
      </c>
      <c r="S120" s="79"/>
      <c r="T120" s="193">
        <f>S120*H120</f>
        <v>0</v>
      </c>
      <c r="U120" s="193">
        <v>0</v>
      </c>
      <c r="V120" s="193">
        <f>U120*H120</f>
        <v>0</v>
      </c>
      <c r="W120" s="193">
        <v>0</v>
      </c>
      <c r="X120" s="194">
        <f>W120*H120</f>
        <v>0</v>
      </c>
      <c r="Y120" s="33"/>
      <c r="Z120" s="33"/>
      <c r="AA120" s="33"/>
      <c r="AB120" s="33"/>
      <c r="AC120" s="33"/>
      <c r="AD120" s="33"/>
      <c r="AE120" s="33"/>
      <c r="AR120" s="195" t="s">
        <v>130</v>
      </c>
      <c r="AT120" s="195" t="s">
        <v>127</v>
      </c>
      <c r="AU120" s="195" t="s">
        <v>78</v>
      </c>
      <c r="AY120" s="12" t="s">
        <v>131</v>
      </c>
      <c r="BE120" s="196">
        <f>IF(O120="základní",K120,0)</f>
        <v>0</v>
      </c>
      <c r="BF120" s="196">
        <f>IF(O120="snížená",K120,0)</f>
        <v>0</v>
      </c>
      <c r="BG120" s="196">
        <f>IF(O120="zákl. přenesená",K120,0)</f>
        <v>0</v>
      </c>
      <c r="BH120" s="196">
        <f>IF(O120="sníž. přenesená",K120,0)</f>
        <v>0</v>
      </c>
      <c r="BI120" s="196">
        <f>IF(O120="nulová",K120,0)</f>
        <v>0</v>
      </c>
      <c r="BJ120" s="12" t="s">
        <v>15</v>
      </c>
      <c r="BK120" s="196">
        <f>ROUND(P120*H120,2)</f>
        <v>0</v>
      </c>
      <c r="BL120" s="12" t="s">
        <v>130</v>
      </c>
      <c r="BM120" s="195" t="s">
        <v>296</v>
      </c>
    </row>
    <row r="121" s="2" customFormat="1">
      <c r="A121" s="33"/>
      <c r="B121" s="34"/>
      <c r="C121" s="35"/>
      <c r="D121" s="197" t="s">
        <v>133</v>
      </c>
      <c r="E121" s="35"/>
      <c r="F121" s="198" t="s">
        <v>297</v>
      </c>
      <c r="G121" s="35"/>
      <c r="H121" s="35"/>
      <c r="I121" s="199"/>
      <c r="J121" s="199"/>
      <c r="K121" s="35"/>
      <c r="L121" s="35"/>
      <c r="M121" s="39"/>
      <c r="N121" s="200"/>
      <c r="O121" s="201"/>
      <c r="P121" s="79"/>
      <c r="Q121" s="79"/>
      <c r="R121" s="79"/>
      <c r="S121" s="79"/>
      <c r="T121" s="79"/>
      <c r="U121" s="79"/>
      <c r="V121" s="79"/>
      <c r="W121" s="79"/>
      <c r="X121" s="80"/>
      <c r="Y121" s="33"/>
      <c r="Z121" s="33"/>
      <c r="AA121" s="33"/>
      <c r="AB121" s="33"/>
      <c r="AC121" s="33"/>
      <c r="AD121" s="33"/>
      <c r="AE121" s="33"/>
      <c r="AT121" s="12" t="s">
        <v>133</v>
      </c>
      <c r="AU121" s="12" t="s">
        <v>78</v>
      </c>
    </row>
    <row r="122" s="2" customFormat="1">
      <c r="A122" s="33"/>
      <c r="B122" s="34"/>
      <c r="C122" s="35"/>
      <c r="D122" s="202" t="s">
        <v>140</v>
      </c>
      <c r="E122" s="35"/>
      <c r="F122" s="203" t="s">
        <v>298</v>
      </c>
      <c r="G122" s="35"/>
      <c r="H122" s="35"/>
      <c r="I122" s="199"/>
      <c r="J122" s="199"/>
      <c r="K122" s="35"/>
      <c r="L122" s="35"/>
      <c r="M122" s="39"/>
      <c r="N122" s="200"/>
      <c r="O122" s="201"/>
      <c r="P122" s="79"/>
      <c r="Q122" s="79"/>
      <c r="R122" s="79"/>
      <c r="S122" s="79"/>
      <c r="T122" s="79"/>
      <c r="U122" s="79"/>
      <c r="V122" s="79"/>
      <c r="W122" s="79"/>
      <c r="X122" s="80"/>
      <c r="Y122" s="33"/>
      <c r="Z122" s="33"/>
      <c r="AA122" s="33"/>
      <c r="AB122" s="33"/>
      <c r="AC122" s="33"/>
      <c r="AD122" s="33"/>
      <c r="AE122" s="33"/>
      <c r="AT122" s="12" t="s">
        <v>140</v>
      </c>
      <c r="AU122" s="12" t="s">
        <v>78</v>
      </c>
    </row>
    <row r="123" s="2" customFormat="1" ht="24.15" customHeight="1">
      <c r="A123" s="33"/>
      <c r="B123" s="34"/>
      <c r="C123" s="183" t="s">
        <v>205</v>
      </c>
      <c r="D123" s="183" t="s">
        <v>127</v>
      </c>
      <c r="E123" s="184" t="s">
        <v>299</v>
      </c>
      <c r="F123" s="185" t="s">
        <v>300</v>
      </c>
      <c r="G123" s="186" t="s">
        <v>151</v>
      </c>
      <c r="H123" s="187">
        <v>6</v>
      </c>
      <c r="I123" s="188"/>
      <c r="J123" s="188"/>
      <c r="K123" s="189">
        <f>ROUND(P123*H123,2)</f>
        <v>0</v>
      </c>
      <c r="L123" s="185" t="s">
        <v>137</v>
      </c>
      <c r="M123" s="39"/>
      <c r="N123" s="190" t="s">
        <v>20</v>
      </c>
      <c r="O123" s="191" t="s">
        <v>47</v>
      </c>
      <c r="P123" s="192">
        <f>I123+J123</f>
        <v>0</v>
      </c>
      <c r="Q123" s="192">
        <f>ROUND(I123*H123,2)</f>
        <v>0</v>
      </c>
      <c r="R123" s="192">
        <f>ROUND(J123*H123,2)</f>
        <v>0</v>
      </c>
      <c r="S123" s="79"/>
      <c r="T123" s="193">
        <f>S123*H123</f>
        <v>0</v>
      </c>
      <c r="U123" s="193">
        <v>0</v>
      </c>
      <c r="V123" s="193">
        <f>U123*H123</f>
        <v>0</v>
      </c>
      <c r="W123" s="193">
        <v>0</v>
      </c>
      <c r="X123" s="194">
        <f>W123*H123</f>
        <v>0</v>
      </c>
      <c r="Y123" s="33"/>
      <c r="Z123" s="33"/>
      <c r="AA123" s="33"/>
      <c r="AB123" s="33"/>
      <c r="AC123" s="33"/>
      <c r="AD123" s="33"/>
      <c r="AE123" s="33"/>
      <c r="AR123" s="195" t="s">
        <v>130</v>
      </c>
      <c r="AT123" s="195" t="s">
        <v>127</v>
      </c>
      <c r="AU123" s="195" t="s">
        <v>78</v>
      </c>
      <c r="AY123" s="12" t="s">
        <v>131</v>
      </c>
      <c r="BE123" s="196">
        <f>IF(O123="základní",K123,0)</f>
        <v>0</v>
      </c>
      <c r="BF123" s="196">
        <f>IF(O123="snížená",K123,0)</f>
        <v>0</v>
      </c>
      <c r="BG123" s="196">
        <f>IF(O123="zákl. přenesená",K123,0)</f>
        <v>0</v>
      </c>
      <c r="BH123" s="196">
        <f>IF(O123="sníž. přenesená",K123,0)</f>
        <v>0</v>
      </c>
      <c r="BI123" s="196">
        <f>IF(O123="nulová",K123,0)</f>
        <v>0</v>
      </c>
      <c r="BJ123" s="12" t="s">
        <v>15</v>
      </c>
      <c r="BK123" s="196">
        <f>ROUND(P123*H123,2)</f>
        <v>0</v>
      </c>
      <c r="BL123" s="12" t="s">
        <v>130</v>
      </c>
      <c r="BM123" s="195" t="s">
        <v>301</v>
      </c>
    </row>
    <row r="124" s="2" customFormat="1">
      <c r="A124" s="33"/>
      <c r="B124" s="34"/>
      <c r="C124" s="35"/>
      <c r="D124" s="197" t="s">
        <v>133</v>
      </c>
      <c r="E124" s="35"/>
      <c r="F124" s="198" t="s">
        <v>302</v>
      </c>
      <c r="G124" s="35"/>
      <c r="H124" s="35"/>
      <c r="I124" s="199"/>
      <c r="J124" s="199"/>
      <c r="K124" s="35"/>
      <c r="L124" s="35"/>
      <c r="M124" s="39"/>
      <c r="N124" s="200"/>
      <c r="O124" s="201"/>
      <c r="P124" s="79"/>
      <c r="Q124" s="79"/>
      <c r="R124" s="79"/>
      <c r="S124" s="79"/>
      <c r="T124" s="79"/>
      <c r="U124" s="79"/>
      <c r="V124" s="79"/>
      <c r="W124" s="79"/>
      <c r="X124" s="80"/>
      <c r="Y124" s="33"/>
      <c r="Z124" s="33"/>
      <c r="AA124" s="33"/>
      <c r="AB124" s="33"/>
      <c r="AC124" s="33"/>
      <c r="AD124" s="33"/>
      <c r="AE124" s="33"/>
      <c r="AT124" s="12" t="s">
        <v>133</v>
      </c>
      <c r="AU124" s="12" t="s">
        <v>78</v>
      </c>
    </row>
    <row r="125" s="2" customFormat="1">
      <c r="A125" s="33"/>
      <c r="B125" s="34"/>
      <c r="C125" s="35"/>
      <c r="D125" s="202" t="s">
        <v>140</v>
      </c>
      <c r="E125" s="35"/>
      <c r="F125" s="203" t="s">
        <v>303</v>
      </c>
      <c r="G125" s="35"/>
      <c r="H125" s="35"/>
      <c r="I125" s="199"/>
      <c r="J125" s="199"/>
      <c r="K125" s="35"/>
      <c r="L125" s="35"/>
      <c r="M125" s="39"/>
      <c r="N125" s="200"/>
      <c r="O125" s="201"/>
      <c r="P125" s="79"/>
      <c r="Q125" s="79"/>
      <c r="R125" s="79"/>
      <c r="S125" s="79"/>
      <c r="T125" s="79"/>
      <c r="U125" s="79"/>
      <c r="V125" s="79"/>
      <c r="W125" s="79"/>
      <c r="X125" s="80"/>
      <c r="Y125" s="33"/>
      <c r="Z125" s="33"/>
      <c r="AA125" s="33"/>
      <c r="AB125" s="33"/>
      <c r="AC125" s="33"/>
      <c r="AD125" s="33"/>
      <c r="AE125" s="33"/>
      <c r="AT125" s="12" t="s">
        <v>140</v>
      </c>
      <c r="AU125" s="12" t="s">
        <v>78</v>
      </c>
    </row>
    <row r="126" s="2" customFormat="1" ht="16.5" customHeight="1">
      <c r="A126" s="33"/>
      <c r="B126" s="34"/>
      <c r="C126" s="183" t="s">
        <v>9</v>
      </c>
      <c r="D126" s="183" t="s">
        <v>127</v>
      </c>
      <c r="E126" s="184" t="s">
        <v>304</v>
      </c>
      <c r="F126" s="185" t="s">
        <v>305</v>
      </c>
      <c r="G126" s="186" t="s">
        <v>151</v>
      </c>
      <c r="H126" s="187">
        <v>18</v>
      </c>
      <c r="I126" s="188"/>
      <c r="J126" s="188"/>
      <c r="K126" s="189">
        <f>ROUND(P126*H126,2)</f>
        <v>0</v>
      </c>
      <c r="L126" s="185" t="s">
        <v>20</v>
      </c>
      <c r="M126" s="39"/>
      <c r="N126" s="190" t="s">
        <v>20</v>
      </c>
      <c r="O126" s="191" t="s">
        <v>47</v>
      </c>
      <c r="P126" s="192">
        <f>I126+J126</f>
        <v>0</v>
      </c>
      <c r="Q126" s="192">
        <f>ROUND(I126*H126,2)</f>
        <v>0</v>
      </c>
      <c r="R126" s="192">
        <f>ROUND(J126*H126,2)</f>
        <v>0</v>
      </c>
      <c r="S126" s="79"/>
      <c r="T126" s="193">
        <f>S126*H126</f>
        <v>0</v>
      </c>
      <c r="U126" s="193">
        <v>0</v>
      </c>
      <c r="V126" s="193">
        <f>U126*H126</f>
        <v>0</v>
      </c>
      <c r="W126" s="193">
        <v>0</v>
      </c>
      <c r="X126" s="194">
        <f>W126*H126</f>
        <v>0</v>
      </c>
      <c r="Y126" s="33"/>
      <c r="Z126" s="33"/>
      <c r="AA126" s="33"/>
      <c r="AB126" s="33"/>
      <c r="AC126" s="33"/>
      <c r="AD126" s="33"/>
      <c r="AE126" s="33"/>
      <c r="AR126" s="195" t="s">
        <v>130</v>
      </c>
      <c r="AT126" s="195" t="s">
        <v>127</v>
      </c>
      <c r="AU126" s="195" t="s">
        <v>78</v>
      </c>
      <c r="AY126" s="12" t="s">
        <v>131</v>
      </c>
      <c r="BE126" s="196">
        <f>IF(O126="základní",K126,0)</f>
        <v>0</v>
      </c>
      <c r="BF126" s="196">
        <f>IF(O126="snížená",K126,0)</f>
        <v>0</v>
      </c>
      <c r="BG126" s="196">
        <f>IF(O126="zákl. přenesená",K126,0)</f>
        <v>0</v>
      </c>
      <c r="BH126" s="196">
        <f>IF(O126="sníž. přenesená",K126,0)</f>
        <v>0</v>
      </c>
      <c r="BI126" s="196">
        <f>IF(O126="nulová",K126,0)</f>
        <v>0</v>
      </c>
      <c r="BJ126" s="12" t="s">
        <v>15</v>
      </c>
      <c r="BK126" s="196">
        <f>ROUND(P126*H126,2)</f>
        <v>0</v>
      </c>
      <c r="BL126" s="12" t="s">
        <v>130</v>
      </c>
      <c r="BM126" s="195" t="s">
        <v>306</v>
      </c>
    </row>
    <row r="127" s="2" customFormat="1">
      <c r="A127" s="33"/>
      <c r="B127" s="34"/>
      <c r="C127" s="35"/>
      <c r="D127" s="197" t="s">
        <v>133</v>
      </c>
      <c r="E127" s="35"/>
      <c r="F127" s="198" t="s">
        <v>290</v>
      </c>
      <c r="G127" s="35"/>
      <c r="H127" s="35"/>
      <c r="I127" s="199"/>
      <c r="J127" s="199"/>
      <c r="K127" s="35"/>
      <c r="L127" s="35"/>
      <c r="M127" s="39"/>
      <c r="N127" s="200"/>
      <c r="O127" s="201"/>
      <c r="P127" s="79"/>
      <c r="Q127" s="79"/>
      <c r="R127" s="79"/>
      <c r="S127" s="79"/>
      <c r="T127" s="79"/>
      <c r="U127" s="79"/>
      <c r="V127" s="79"/>
      <c r="W127" s="79"/>
      <c r="X127" s="80"/>
      <c r="Y127" s="33"/>
      <c r="Z127" s="33"/>
      <c r="AA127" s="33"/>
      <c r="AB127" s="33"/>
      <c r="AC127" s="33"/>
      <c r="AD127" s="33"/>
      <c r="AE127" s="33"/>
      <c r="AT127" s="12" t="s">
        <v>133</v>
      </c>
      <c r="AU127" s="12" t="s">
        <v>78</v>
      </c>
    </row>
    <row r="128" s="2" customFormat="1" ht="24.15" customHeight="1">
      <c r="A128" s="33"/>
      <c r="B128" s="34"/>
      <c r="C128" s="183" t="s">
        <v>217</v>
      </c>
      <c r="D128" s="183" t="s">
        <v>127</v>
      </c>
      <c r="E128" s="184" t="s">
        <v>307</v>
      </c>
      <c r="F128" s="185" t="s">
        <v>308</v>
      </c>
      <c r="G128" s="186" t="s">
        <v>136</v>
      </c>
      <c r="H128" s="187">
        <v>4</v>
      </c>
      <c r="I128" s="188"/>
      <c r="J128" s="188"/>
      <c r="K128" s="189">
        <f>ROUND(P128*H128,2)</f>
        <v>0</v>
      </c>
      <c r="L128" s="185" t="s">
        <v>137</v>
      </c>
      <c r="M128" s="39"/>
      <c r="N128" s="190" t="s">
        <v>20</v>
      </c>
      <c r="O128" s="191" t="s">
        <v>47</v>
      </c>
      <c r="P128" s="192">
        <f>I128+J128</f>
        <v>0</v>
      </c>
      <c r="Q128" s="192">
        <f>ROUND(I128*H128,2)</f>
        <v>0</v>
      </c>
      <c r="R128" s="192">
        <f>ROUND(J128*H128,2)</f>
        <v>0</v>
      </c>
      <c r="S128" s="79"/>
      <c r="T128" s="193">
        <f>S128*H128</f>
        <v>0</v>
      </c>
      <c r="U128" s="193">
        <v>0</v>
      </c>
      <c r="V128" s="193">
        <f>U128*H128</f>
        <v>0</v>
      </c>
      <c r="W128" s="193">
        <v>0</v>
      </c>
      <c r="X128" s="194">
        <f>W128*H128</f>
        <v>0</v>
      </c>
      <c r="Y128" s="33"/>
      <c r="Z128" s="33"/>
      <c r="AA128" s="33"/>
      <c r="AB128" s="33"/>
      <c r="AC128" s="33"/>
      <c r="AD128" s="33"/>
      <c r="AE128" s="33"/>
      <c r="AR128" s="195" t="s">
        <v>130</v>
      </c>
      <c r="AT128" s="195" t="s">
        <v>127</v>
      </c>
      <c r="AU128" s="195" t="s">
        <v>78</v>
      </c>
      <c r="AY128" s="12" t="s">
        <v>131</v>
      </c>
      <c r="BE128" s="196">
        <f>IF(O128="základní",K128,0)</f>
        <v>0</v>
      </c>
      <c r="BF128" s="196">
        <f>IF(O128="snížená",K128,0)</f>
        <v>0</v>
      </c>
      <c r="BG128" s="196">
        <f>IF(O128="zákl. přenesená",K128,0)</f>
        <v>0</v>
      </c>
      <c r="BH128" s="196">
        <f>IF(O128="sníž. přenesená",K128,0)</f>
        <v>0</v>
      </c>
      <c r="BI128" s="196">
        <f>IF(O128="nulová",K128,0)</f>
        <v>0</v>
      </c>
      <c r="BJ128" s="12" t="s">
        <v>15</v>
      </c>
      <c r="BK128" s="196">
        <f>ROUND(P128*H128,2)</f>
        <v>0</v>
      </c>
      <c r="BL128" s="12" t="s">
        <v>130</v>
      </c>
      <c r="BM128" s="195" t="s">
        <v>309</v>
      </c>
    </row>
    <row r="129" s="2" customFormat="1">
      <c r="A129" s="33"/>
      <c r="B129" s="34"/>
      <c r="C129" s="35"/>
      <c r="D129" s="197" t="s">
        <v>133</v>
      </c>
      <c r="E129" s="35"/>
      <c r="F129" s="198" t="s">
        <v>310</v>
      </c>
      <c r="G129" s="35"/>
      <c r="H129" s="35"/>
      <c r="I129" s="199"/>
      <c r="J129" s="199"/>
      <c r="K129" s="35"/>
      <c r="L129" s="35"/>
      <c r="M129" s="39"/>
      <c r="N129" s="200"/>
      <c r="O129" s="201"/>
      <c r="P129" s="79"/>
      <c r="Q129" s="79"/>
      <c r="R129" s="79"/>
      <c r="S129" s="79"/>
      <c r="T129" s="79"/>
      <c r="U129" s="79"/>
      <c r="V129" s="79"/>
      <c r="W129" s="79"/>
      <c r="X129" s="80"/>
      <c r="Y129" s="33"/>
      <c r="Z129" s="33"/>
      <c r="AA129" s="33"/>
      <c r="AB129" s="33"/>
      <c r="AC129" s="33"/>
      <c r="AD129" s="33"/>
      <c r="AE129" s="33"/>
      <c r="AT129" s="12" t="s">
        <v>133</v>
      </c>
      <c r="AU129" s="12" t="s">
        <v>78</v>
      </c>
    </row>
    <row r="130" s="2" customFormat="1">
      <c r="A130" s="33"/>
      <c r="B130" s="34"/>
      <c r="C130" s="35"/>
      <c r="D130" s="202" t="s">
        <v>140</v>
      </c>
      <c r="E130" s="35"/>
      <c r="F130" s="203" t="s">
        <v>311</v>
      </c>
      <c r="G130" s="35"/>
      <c r="H130" s="35"/>
      <c r="I130" s="199"/>
      <c r="J130" s="199"/>
      <c r="K130" s="35"/>
      <c r="L130" s="35"/>
      <c r="M130" s="39"/>
      <c r="N130" s="200"/>
      <c r="O130" s="201"/>
      <c r="P130" s="79"/>
      <c r="Q130" s="79"/>
      <c r="R130" s="79"/>
      <c r="S130" s="79"/>
      <c r="T130" s="79"/>
      <c r="U130" s="79"/>
      <c r="V130" s="79"/>
      <c r="W130" s="79"/>
      <c r="X130" s="80"/>
      <c r="Y130" s="33"/>
      <c r="Z130" s="33"/>
      <c r="AA130" s="33"/>
      <c r="AB130" s="33"/>
      <c r="AC130" s="33"/>
      <c r="AD130" s="33"/>
      <c r="AE130" s="33"/>
      <c r="AT130" s="12" t="s">
        <v>140</v>
      </c>
      <c r="AU130" s="12" t="s">
        <v>78</v>
      </c>
    </row>
    <row r="131" s="2" customFormat="1">
      <c r="A131" s="33"/>
      <c r="B131" s="34"/>
      <c r="C131" s="35"/>
      <c r="D131" s="197" t="s">
        <v>251</v>
      </c>
      <c r="E131" s="35"/>
      <c r="F131" s="218" t="s">
        <v>312</v>
      </c>
      <c r="G131" s="35"/>
      <c r="H131" s="35"/>
      <c r="I131" s="199"/>
      <c r="J131" s="199"/>
      <c r="K131" s="35"/>
      <c r="L131" s="35"/>
      <c r="M131" s="39"/>
      <c r="N131" s="200"/>
      <c r="O131" s="201"/>
      <c r="P131" s="79"/>
      <c r="Q131" s="79"/>
      <c r="R131" s="79"/>
      <c r="S131" s="79"/>
      <c r="T131" s="79"/>
      <c r="U131" s="79"/>
      <c r="V131" s="79"/>
      <c r="W131" s="79"/>
      <c r="X131" s="80"/>
      <c r="Y131" s="33"/>
      <c r="Z131" s="33"/>
      <c r="AA131" s="33"/>
      <c r="AB131" s="33"/>
      <c r="AC131" s="33"/>
      <c r="AD131" s="33"/>
      <c r="AE131" s="33"/>
      <c r="AT131" s="12" t="s">
        <v>251</v>
      </c>
      <c r="AU131" s="12" t="s">
        <v>78</v>
      </c>
    </row>
    <row r="132" s="2" customFormat="1" ht="24.15" customHeight="1">
      <c r="A132" s="33"/>
      <c r="B132" s="34"/>
      <c r="C132" s="183" t="s">
        <v>223</v>
      </c>
      <c r="D132" s="183" t="s">
        <v>127</v>
      </c>
      <c r="E132" s="184" t="s">
        <v>313</v>
      </c>
      <c r="F132" s="185" t="s">
        <v>314</v>
      </c>
      <c r="G132" s="186" t="s">
        <v>151</v>
      </c>
      <c r="H132" s="187">
        <v>6</v>
      </c>
      <c r="I132" s="188"/>
      <c r="J132" s="188"/>
      <c r="K132" s="189">
        <f>ROUND(P132*H132,2)</f>
        <v>0</v>
      </c>
      <c r="L132" s="185" t="s">
        <v>137</v>
      </c>
      <c r="M132" s="39"/>
      <c r="N132" s="190" t="s">
        <v>20</v>
      </c>
      <c r="O132" s="191" t="s">
        <v>47</v>
      </c>
      <c r="P132" s="192">
        <f>I132+J132</f>
        <v>0</v>
      </c>
      <c r="Q132" s="192">
        <f>ROUND(I132*H132,2)</f>
        <v>0</v>
      </c>
      <c r="R132" s="192">
        <f>ROUND(J132*H132,2)</f>
        <v>0</v>
      </c>
      <c r="S132" s="79"/>
      <c r="T132" s="193">
        <f>S132*H132</f>
        <v>0</v>
      </c>
      <c r="U132" s="193">
        <v>0</v>
      </c>
      <c r="V132" s="193">
        <f>U132*H132</f>
        <v>0</v>
      </c>
      <c r="W132" s="193">
        <v>0</v>
      </c>
      <c r="X132" s="194">
        <f>W132*H132</f>
        <v>0</v>
      </c>
      <c r="Y132" s="33"/>
      <c r="Z132" s="33"/>
      <c r="AA132" s="33"/>
      <c r="AB132" s="33"/>
      <c r="AC132" s="33"/>
      <c r="AD132" s="33"/>
      <c r="AE132" s="33"/>
      <c r="AR132" s="195" t="s">
        <v>130</v>
      </c>
      <c r="AT132" s="195" t="s">
        <v>127</v>
      </c>
      <c r="AU132" s="195" t="s">
        <v>78</v>
      </c>
      <c r="AY132" s="12" t="s">
        <v>131</v>
      </c>
      <c r="BE132" s="196">
        <f>IF(O132="základní",K132,0)</f>
        <v>0</v>
      </c>
      <c r="BF132" s="196">
        <f>IF(O132="snížená",K132,0)</f>
        <v>0</v>
      </c>
      <c r="BG132" s="196">
        <f>IF(O132="zákl. přenesená",K132,0)</f>
        <v>0</v>
      </c>
      <c r="BH132" s="196">
        <f>IF(O132="sníž. přenesená",K132,0)</f>
        <v>0</v>
      </c>
      <c r="BI132" s="196">
        <f>IF(O132="nulová",K132,0)</f>
        <v>0</v>
      </c>
      <c r="BJ132" s="12" t="s">
        <v>15</v>
      </c>
      <c r="BK132" s="196">
        <f>ROUND(P132*H132,2)</f>
        <v>0</v>
      </c>
      <c r="BL132" s="12" t="s">
        <v>130</v>
      </c>
      <c r="BM132" s="195" t="s">
        <v>315</v>
      </c>
    </row>
    <row r="133" s="2" customFormat="1">
      <c r="A133" s="33"/>
      <c r="B133" s="34"/>
      <c r="C133" s="35"/>
      <c r="D133" s="197" t="s">
        <v>133</v>
      </c>
      <c r="E133" s="35"/>
      <c r="F133" s="198" t="s">
        <v>316</v>
      </c>
      <c r="G133" s="35"/>
      <c r="H133" s="35"/>
      <c r="I133" s="199"/>
      <c r="J133" s="199"/>
      <c r="K133" s="35"/>
      <c r="L133" s="35"/>
      <c r="M133" s="39"/>
      <c r="N133" s="200"/>
      <c r="O133" s="201"/>
      <c r="P133" s="79"/>
      <c r="Q133" s="79"/>
      <c r="R133" s="79"/>
      <c r="S133" s="79"/>
      <c r="T133" s="79"/>
      <c r="U133" s="79"/>
      <c r="V133" s="79"/>
      <c r="W133" s="79"/>
      <c r="X133" s="80"/>
      <c r="Y133" s="33"/>
      <c r="Z133" s="33"/>
      <c r="AA133" s="33"/>
      <c r="AB133" s="33"/>
      <c r="AC133" s="33"/>
      <c r="AD133" s="33"/>
      <c r="AE133" s="33"/>
      <c r="AT133" s="12" t="s">
        <v>133</v>
      </c>
      <c r="AU133" s="12" t="s">
        <v>78</v>
      </c>
    </row>
    <row r="134" s="2" customFormat="1">
      <c r="A134" s="33"/>
      <c r="B134" s="34"/>
      <c r="C134" s="35"/>
      <c r="D134" s="202" t="s">
        <v>140</v>
      </c>
      <c r="E134" s="35"/>
      <c r="F134" s="203" t="s">
        <v>317</v>
      </c>
      <c r="G134" s="35"/>
      <c r="H134" s="35"/>
      <c r="I134" s="199"/>
      <c r="J134" s="199"/>
      <c r="K134" s="35"/>
      <c r="L134" s="35"/>
      <c r="M134" s="39"/>
      <c r="N134" s="200"/>
      <c r="O134" s="201"/>
      <c r="P134" s="79"/>
      <c r="Q134" s="79"/>
      <c r="R134" s="79"/>
      <c r="S134" s="79"/>
      <c r="T134" s="79"/>
      <c r="U134" s="79"/>
      <c r="V134" s="79"/>
      <c r="W134" s="79"/>
      <c r="X134" s="80"/>
      <c r="Y134" s="33"/>
      <c r="Z134" s="33"/>
      <c r="AA134" s="33"/>
      <c r="AB134" s="33"/>
      <c r="AC134" s="33"/>
      <c r="AD134" s="33"/>
      <c r="AE134" s="33"/>
      <c r="AT134" s="12" t="s">
        <v>140</v>
      </c>
      <c r="AU134" s="12" t="s">
        <v>78</v>
      </c>
    </row>
    <row r="135" s="2" customFormat="1" ht="24.15" customHeight="1">
      <c r="A135" s="33"/>
      <c r="B135" s="34"/>
      <c r="C135" s="183" t="s">
        <v>227</v>
      </c>
      <c r="D135" s="183" t="s">
        <v>127</v>
      </c>
      <c r="E135" s="184" t="s">
        <v>318</v>
      </c>
      <c r="F135" s="185" t="s">
        <v>319</v>
      </c>
      <c r="G135" s="186" t="s">
        <v>320</v>
      </c>
      <c r="H135" s="187">
        <v>18</v>
      </c>
      <c r="I135" s="188"/>
      <c r="J135" s="188"/>
      <c r="K135" s="189">
        <f>ROUND(P135*H135,2)</f>
        <v>0</v>
      </c>
      <c r="L135" s="185" t="s">
        <v>137</v>
      </c>
      <c r="M135" s="39"/>
      <c r="N135" s="190" t="s">
        <v>20</v>
      </c>
      <c r="O135" s="191" t="s">
        <v>47</v>
      </c>
      <c r="P135" s="192">
        <f>I135+J135</f>
        <v>0</v>
      </c>
      <c r="Q135" s="192">
        <f>ROUND(I135*H135,2)</f>
        <v>0</v>
      </c>
      <c r="R135" s="192">
        <f>ROUND(J135*H135,2)</f>
        <v>0</v>
      </c>
      <c r="S135" s="79"/>
      <c r="T135" s="193">
        <f>S135*H135</f>
        <v>0</v>
      </c>
      <c r="U135" s="193">
        <v>0</v>
      </c>
      <c r="V135" s="193">
        <f>U135*H135</f>
        <v>0</v>
      </c>
      <c r="W135" s="193">
        <v>0</v>
      </c>
      <c r="X135" s="194">
        <f>W135*H135</f>
        <v>0</v>
      </c>
      <c r="Y135" s="33"/>
      <c r="Z135" s="33"/>
      <c r="AA135" s="33"/>
      <c r="AB135" s="33"/>
      <c r="AC135" s="33"/>
      <c r="AD135" s="33"/>
      <c r="AE135" s="33"/>
      <c r="AR135" s="195" t="s">
        <v>130</v>
      </c>
      <c r="AT135" s="195" t="s">
        <v>127</v>
      </c>
      <c r="AU135" s="195" t="s">
        <v>78</v>
      </c>
      <c r="AY135" s="12" t="s">
        <v>131</v>
      </c>
      <c r="BE135" s="196">
        <f>IF(O135="základní",K135,0)</f>
        <v>0</v>
      </c>
      <c r="BF135" s="196">
        <f>IF(O135="snížená",K135,0)</f>
        <v>0</v>
      </c>
      <c r="BG135" s="196">
        <f>IF(O135="zákl. přenesená",K135,0)</f>
        <v>0</v>
      </c>
      <c r="BH135" s="196">
        <f>IF(O135="sníž. přenesená",K135,0)</f>
        <v>0</v>
      </c>
      <c r="BI135" s="196">
        <f>IF(O135="nulová",K135,0)</f>
        <v>0</v>
      </c>
      <c r="BJ135" s="12" t="s">
        <v>15</v>
      </c>
      <c r="BK135" s="196">
        <f>ROUND(P135*H135,2)</f>
        <v>0</v>
      </c>
      <c r="BL135" s="12" t="s">
        <v>130</v>
      </c>
      <c r="BM135" s="195" t="s">
        <v>321</v>
      </c>
    </row>
    <row r="136" s="2" customFormat="1">
      <c r="A136" s="33"/>
      <c r="B136" s="34"/>
      <c r="C136" s="35"/>
      <c r="D136" s="197" t="s">
        <v>133</v>
      </c>
      <c r="E136" s="35"/>
      <c r="F136" s="198" t="s">
        <v>322</v>
      </c>
      <c r="G136" s="35"/>
      <c r="H136" s="35"/>
      <c r="I136" s="199"/>
      <c r="J136" s="199"/>
      <c r="K136" s="35"/>
      <c r="L136" s="35"/>
      <c r="M136" s="39"/>
      <c r="N136" s="200"/>
      <c r="O136" s="201"/>
      <c r="P136" s="79"/>
      <c r="Q136" s="79"/>
      <c r="R136" s="79"/>
      <c r="S136" s="79"/>
      <c r="T136" s="79"/>
      <c r="U136" s="79"/>
      <c r="V136" s="79"/>
      <c r="W136" s="79"/>
      <c r="X136" s="80"/>
      <c r="Y136" s="33"/>
      <c r="Z136" s="33"/>
      <c r="AA136" s="33"/>
      <c r="AB136" s="33"/>
      <c r="AC136" s="33"/>
      <c r="AD136" s="33"/>
      <c r="AE136" s="33"/>
      <c r="AT136" s="12" t="s">
        <v>133</v>
      </c>
      <c r="AU136" s="12" t="s">
        <v>78</v>
      </c>
    </row>
    <row r="137" s="2" customFormat="1">
      <c r="A137" s="33"/>
      <c r="B137" s="34"/>
      <c r="C137" s="35"/>
      <c r="D137" s="202" t="s">
        <v>140</v>
      </c>
      <c r="E137" s="35"/>
      <c r="F137" s="203" t="s">
        <v>323</v>
      </c>
      <c r="G137" s="35"/>
      <c r="H137" s="35"/>
      <c r="I137" s="199"/>
      <c r="J137" s="199"/>
      <c r="K137" s="35"/>
      <c r="L137" s="35"/>
      <c r="M137" s="39"/>
      <c r="N137" s="200"/>
      <c r="O137" s="201"/>
      <c r="P137" s="79"/>
      <c r="Q137" s="79"/>
      <c r="R137" s="79"/>
      <c r="S137" s="79"/>
      <c r="T137" s="79"/>
      <c r="U137" s="79"/>
      <c r="V137" s="79"/>
      <c r="W137" s="79"/>
      <c r="X137" s="80"/>
      <c r="Y137" s="33"/>
      <c r="Z137" s="33"/>
      <c r="AA137" s="33"/>
      <c r="AB137" s="33"/>
      <c r="AC137" s="33"/>
      <c r="AD137" s="33"/>
      <c r="AE137" s="33"/>
      <c r="AT137" s="12" t="s">
        <v>140</v>
      </c>
      <c r="AU137" s="12" t="s">
        <v>78</v>
      </c>
    </row>
    <row r="138" s="2" customFormat="1">
      <c r="A138" s="33"/>
      <c r="B138" s="34"/>
      <c r="C138" s="35"/>
      <c r="D138" s="197" t="s">
        <v>251</v>
      </c>
      <c r="E138" s="35"/>
      <c r="F138" s="218" t="s">
        <v>324</v>
      </c>
      <c r="G138" s="35"/>
      <c r="H138" s="35"/>
      <c r="I138" s="199"/>
      <c r="J138" s="199"/>
      <c r="K138" s="35"/>
      <c r="L138" s="35"/>
      <c r="M138" s="39"/>
      <c r="N138" s="200"/>
      <c r="O138" s="201"/>
      <c r="P138" s="79"/>
      <c r="Q138" s="79"/>
      <c r="R138" s="79"/>
      <c r="S138" s="79"/>
      <c r="T138" s="79"/>
      <c r="U138" s="79"/>
      <c r="V138" s="79"/>
      <c r="W138" s="79"/>
      <c r="X138" s="80"/>
      <c r="Y138" s="33"/>
      <c r="Z138" s="33"/>
      <c r="AA138" s="33"/>
      <c r="AB138" s="33"/>
      <c r="AC138" s="33"/>
      <c r="AD138" s="33"/>
      <c r="AE138" s="33"/>
      <c r="AT138" s="12" t="s">
        <v>251</v>
      </c>
      <c r="AU138" s="12" t="s">
        <v>78</v>
      </c>
    </row>
    <row r="139" s="2" customFormat="1" ht="24.15" customHeight="1">
      <c r="A139" s="33"/>
      <c r="B139" s="34"/>
      <c r="C139" s="183" t="s">
        <v>231</v>
      </c>
      <c r="D139" s="183" t="s">
        <v>127</v>
      </c>
      <c r="E139" s="184" t="s">
        <v>325</v>
      </c>
      <c r="F139" s="185" t="s">
        <v>326</v>
      </c>
      <c r="G139" s="186" t="s">
        <v>158</v>
      </c>
      <c r="H139" s="187">
        <v>9</v>
      </c>
      <c r="I139" s="188"/>
      <c r="J139" s="188"/>
      <c r="K139" s="189">
        <f>ROUND(P139*H139,2)</f>
        <v>0</v>
      </c>
      <c r="L139" s="185" t="s">
        <v>137</v>
      </c>
      <c r="M139" s="39"/>
      <c r="N139" s="190" t="s">
        <v>20</v>
      </c>
      <c r="O139" s="191" t="s">
        <v>47</v>
      </c>
      <c r="P139" s="192">
        <f>I139+J139</f>
        <v>0</v>
      </c>
      <c r="Q139" s="192">
        <f>ROUND(I139*H139,2)</f>
        <v>0</v>
      </c>
      <c r="R139" s="192">
        <f>ROUND(J139*H139,2)</f>
        <v>0</v>
      </c>
      <c r="S139" s="79"/>
      <c r="T139" s="193">
        <f>S139*H139</f>
        <v>0</v>
      </c>
      <c r="U139" s="193">
        <v>0</v>
      </c>
      <c r="V139" s="193">
        <f>U139*H139</f>
        <v>0</v>
      </c>
      <c r="W139" s="193">
        <v>0</v>
      </c>
      <c r="X139" s="194">
        <f>W139*H139</f>
        <v>0</v>
      </c>
      <c r="Y139" s="33"/>
      <c r="Z139" s="33"/>
      <c r="AA139" s="33"/>
      <c r="AB139" s="33"/>
      <c r="AC139" s="33"/>
      <c r="AD139" s="33"/>
      <c r="AE139" s="33"/>
      <c r="AR139" s="195" t="s">
        <v>130</v>
      </c>
      <c r="AT139" s="195" t="s">
        <v>127</v>
      </c>
      <c r="AU139" s="195" t="s">
        <v>78</v>
      </c>
      <c r="AY139" s="12" t="s">
        <v>131</v>
      </c>
      <c r="BE139" s="196">
        <f>IF(O139="základní",K139,0)</f>
        <v>0</v>
      </c>
      <c r="BF139" s="196">
        <f>IF(O139="snížená",K139,0)</f>
        <v>0</v>
      </c>
      <c r="BG139" s="196">
        <f>IF(O139="zákl. přenesená",K139,0)</f>
        <v>0</v>
      </c>
      <c r="BH139" s="196">
        <f>IF(O139="sníž. přenesená",K139,0)</f>
        <v>0</v>
      </c>
      <c r="BI139" s="196">
        <f>IF(O139="nulová",K139,0)</f>
        <v>0</v>
      </c>
      <c r="BJ139" s="12" t="s">
        <v>15</v>
      </c>
      <c r="BK139" s="196">
        <f>ROUND(P139*H139,2)</f>
        <v>0</v>
      </c>
      <c r="BL139" s="12" t="s">
        <v>130</v>
      </c>
      <c r="BM139" s="195" t="s">
        <v>327</v>
      </c>
    </row>
    <row r="140" s="2" customFormat="1">
      <c r="A140" s="33"/>
      <c r="B140" s="34"/>
      <c r="C140" s="35"/>
      <c r="D140" s="197" t="s">
        <v>133</v>
      </c>
      <c r="E140" s="35"/>
      <c r="F140" s="198" t="s">
        <v>326</v>
      </c>
      <c r="G140" s="35"/>
      <c r="H140" s="35"/>
      <c r="I140" s="199"/>
      <c r="J140" s="199"/>
      <c r="K140" s="35"/>
      <c r="L140" s="35"/>
      <c r="M140" s="39"/>
      <c r="N140" s="200"/>
      <c r="O140" s="201"/>
      <c r="P140" s="79"/>
      <c r="Q140" s="79"/>
      <c r="R140" s="79"/>
      <c r="S140" s="79"/>
      <c r="T140" s="79"/>
      <c r="U140" s="79"/>
      <c r="V140" s="79"/>
      <c r="W140" s="79"/>
      <c r="X140" s="80"/>
      <c r="Y140" s="33"/>
      <c r="Z140" s="33"/>
      <c r="AA140" s="33"/>
      <c r="AB140" s="33"/>
      <c r="AC140" s="33"/>
      <c r="AD140" s="33"/>
      <c r="AE140" s="33"/>
      <c r="AT140" s="12" t="s">
        <v>133</v>
      </c>
      <c r="AU140" s="12" t="s">
        <v>78</v>
      </c>
    </row>
    <row r="141" s="2" customFormat="1">
      <c r="A141" s="33"/>
      <c r="B141" s="34"/>
      <c r="C141" s="35"/>
      <c r="D141" s="202" t="s">
        <v>140</v>
      </c>
      <c r="E141" s="35"/>
      <c r="F141" s="203" t="s">
        <v>328</v>
      </c>
      <c r="G141" s="35"/>
      <c r="H141" s="35"/>
      <c r="I141" s="199"/>
      <c r="J141" s="199"/>
      <c r="K141" s="35"/>
      <c r="L141" s="35"/>
      <c r="M141" s="39"/>
      <c r="N141" s="200"/>
      <c r="O141" s="201"/>
      <c r="P141" s="79"/>
      <c r="Q141" s="79"/>
      <c r="R141" s="79"/>
      <c r="S141" s="79"/>
      <c r="T141" s="79"/>
      <c r="U141" s="79"/>
      <c r="V141" s="79"/>
      <c r="W141" s="79"/>
      <c r="X141" s="80"/>
      <c r="Y141" s="33"/>
      <c r="Z141" s="33"/>
      <c r="AA141" s="33"/>
      <c r="AB141" s="33"/>
      <c r="AC141" s="33"/>
      <c r="AD141" s="33"/>
      <c r="AE141" s="33"/>
      <c r="AT141" s="12" t="s">
        <v>140</v>
      </c>
      <c r="AU141" s="12" t="s">
        <v>78</v>
      </c>
    </row>
    <row r="142" s="2" customFormat="1" ht="16.5" customHeight="1">
      <c r="A142" s="33"/>
      <c r="B142" s="34"/>
      <c r="C142" s="204" t="s">
        <v>235</v>
      </c>
      <c r="D142" s="204" t="s">
        <v>218</v>
      </c>
      <c r="E142" s="205" t="s">
        <v>219</v>
      </c>
      <c r="F142" s="206" t="s">
        <v>329</v>
      </c>
      <c r="G142" s="207" t="s">
        <v>151</v>
      </c>
      <c r="H142" s="208">
        <v>1990</v>
      </c>
      <c r="I142" s="209"/>
      <c r="J142" s="210"/>
      <c r="K142" s="211">
        <f>ROUND(P142*H142,2)</f>
        <v>0</v>
      </c>
      <c r="L142" s="206" t="s">
        <v>20</v>
      </c>
      <c r="M142" s="212"/>
      <c r="N142" s="213" t="s">
        <v>20</v>
      </c>
      <c r="O142" s="191" t="s">
        <v>47</v>
      </c>
      <c r="P142" s="192">
        <f>I142+J142</f>
        <v>0</v>
      </c>
      <c r="Q142" s="192">
        <f>ROUND(I142*H142,2)</f>
        <v>0</v>
      </c>
      <c r="R142" s="192">
        <f>ROUND(J142*H142,2)</f>
        <v>0</v>
      </c>
      <c r="S142" s="79"/>
      <c r="T142" s="193">
        <f>S142*H142</f>
        <v>0</v>
      </c>
      <c r="U142" s="193">
        <v>0</v>
      </c>
      <c r="V142" s="193">
        <f>U142*H142</f>
        <v>0</v>
      </c>
      <c r="W142" s="193">
        <v>0</v>
      </c>
      <c r="X142" s="194">
        <f>W142*H142</f>
        <v>0</v>
      </c>
      <c r="Y142" s="33"/>
      <c r="Z142" s="33"/>
      <c r="AA142" s="33"/>
      <c r="AB142" s="33"/>
      <c r="AC142" s="33"/>
      <c r="AD142" s="33"/>
      <c r="AE142" s="33"/>
      <c r="AR142" s="195" t="s">
        <v>221</v>
      </c>
      <c r="AT142" s="195" t="s">
        <v>218</v>
      </c>
      <c r="AU142" s="195" t="s">
        <v>78</v>
      </c>
      <c r="AY142" s="12" t="s">
        <v>131</v>
      </c>
      <c r="BE142" s="196">
        <f>IF(O142="základní",K142,0)</f>
        <v>0</v>
      </c>
      <c r="BF142" s="196">
        <f>IF(O142="snížená",K142,0)</f>
        <v>0</v>
      </c>
      <c r="BG142" s="196">
        <f>IF(O142="zákl. přenesená",K142,0)</f>
        <v>0</v>
      </c>
      <c r="BH142" s="196">
        <f>IF(O142="sníž. přenesená",K142,0)</f>
        <v>0</v>
      </c>
      <c r="BI142" s="196">
        <f>IF(O142="nulová",K142,0)</f>
        <v>0</v>
      </c>
      <c r="BJ142" s="12" t="s">
        <v>15</v>
      </c>
      <c r="BK142" s="196">
        <f>ROUND(P142*H142,2)</f>
        <v>0</v>
      </c>
      <c r="BL142" s="12" t="s">
        <v>130</v>
      </c>
      <c r="BM142" s="195" t="s">
        <v>330</v>
      </c>
    </row>
    <row r="143" s="2" customFormat="1">
      <c r="A143" s="33"/>
      <c r="B143" s="34"/>
      <c r="C143" s="35"/>
      <c r="D143" s="197" t="s">
        <v>133</v>
      </c>
      <c r="E143" s="35"/>
      <c r="F143" s="198" t="s">
        <v>329</v>
      </c>
      <c r="G143" s="35"/>
      <c r="H143" s="35"/>
      <c r="I143" s="199"/>
      <c r="J143" s="199"/>
      <c r="K143" s="35"/>
      <c r="L143" s="35"/>
      <c r="M143" s="39"/>
      <c r="N143" s="200"/>
      <c r="O143" s="201"/>
      <c r="P143" s="79"/>
      <c r="Q143" s="79"/>
      <c r="R143" s="79"/>
      <c r="S143" s="79"/>
      <c r="T143" s="79"/>
      <c r="U143" s="79"/>
      <c r="V143" s="79"/>
      <c r="W143" s="79"/>
      <c r="X143" s="80"/>
      <c r="Y143" s="33"/>
      <c r="Z143" s="33"/>
      <c r="AA143" s="33"/>
      <c r="AB143" s="33"/>
      <c r="AC143" s="33"/>
      <c r="AD143" s="33"/>
      <c r="AE143" s="33"/>
      <c r="AT143" s="12" t="s">
        <v>133</v>
      </c>
      <c r="AU143" s="12" t="s">
        <v>78</v>
      </c>
    </row>
    <row r="144" s="2" customFormat="1" ht="16.5" customHeight="1">
      <c r="A144" s="33"/>
      <c r="B144" s="34"/>
      <c r="C144" s="204" t="s">
        <v>8</v>
      </c>
      <c r="D144" s="204" t="s">
        <v>218</v>
      </c>
      <c r="E144" s="205" t="s">
        <v>224</v>
      </c>
      <c r="F144" s="206" t="s">
        <v>331</v>
      </c>
      <c r="G144" s="207" t="s">
        <v>151</v>
      </c>
      <c r="H144" s="208">
        <v>1990</v>
      </c>
      <c r="I144" s="209"/>
      <c r="J144" s="210"/>
      <c r="K144" s="211">
        <f>ROUND(P144*H144,2)</f>
        <v>0</v>
      </c>
      <c r="L144" s="206" t="s">
        <v>20</v>
      </c>
      <c r="M144" s="212"/>
      <c r="N144" s="213" t="s">
        <v>20</v>
      </c>
      <c r="O144" s="191" t="s">
        <v>47</v>
      </c>
      <c r="P144" s="192">
        <f>I144+J144</f>
        <v>0</v>
      </c>
      <c r="Q144" s="192">
        <f>ROUND(I144*H144,2)</f>
        <v>0</v>
      </c>
      <c r="R144" s="192">
        <f>ROUND(J144*H144,2)</f>
        <v>0</v>
      </c>
      <c r="S144" s="79"/>
      <c r="T144" s="193">
        <f>S144*H144</f>
        <v>0</v>
      </c>
      <c r="U144" s="193">
        <v>0</v>
      </c>
      <c r="V144" s="193">
        <f>U144*H144</f>
        <v>0</v>
      </c>
      <c r="W144" s="193">
        <v>0</v>
      </c>
      <c r="X144" s="194">
        <f>W144*H144</f>
        <v>0</v>
      </c>
      <c r="Y144" s="33"/>
      <c r="Z144" s="33"/>
      <c r="AA144" s="33"/>
      <c r="AB144" s="33"/>
      <c r="AC144" s="33"/>
      <c r="AD144" s="33"/>
      <c r="AE144" s="33"/>
      <c r="AR144" s="195" t="s">
        <v>221</v>
      </c>
      <c r="AT144" s="195" t="s">
        <v>218</v>
      </c>
      <c r="AU144" s="195" t="s">
        <v>78</v>
      </c>
      <c r="AY144" s="12" t="s">
        <v>131</v>
      </c>
      <c r="BE144" s="196">
        <f>IF(O144="základní",K144,0)</f>
        <v>0</v>
      </c>
      <c r="BF144" s="196">
        <f>IF(O144="snížená",K144,0)</f>
        <v>0</v>
      </c>
      <c r="BG144" s="196">
        <f>IF(O144="zákl. přenesená",K144,0)</f>
        <v>0</v>
      </c>
      <c r="BH144" s="196">
        <f>IF(O144="sníž. přenesená",K144,0)</f>
        <v>0</v>
      </c>
      <c r="BI144" s="196">
        <f>IF(O144="nulová",K144,0)</f>
        <v>0</v>
      </c>
      <c r="BJ144" s="12" t="s">
        <v>15</v>
      </c>
      <c r="BK144" s="196">
        <f>ROUND(P144*H144,2)</f>
        <v>0</v>
      </c>
      <c r="BL144" s="12" t="s">
        <v>130</v>
      </c>
      <c r="BM144" s="195" t="s">
        <v>332</v>
      </c>
    </row>
    <row r="145" s="2" customFormat="1">
      <c r="A145" s="33"/>
      <c r="B145" s="34"/>
      <c r="C145" s="35"/>
      <c r="D145" s="197" t="s">
        <v>133</v>
      </c>
      <c r="E145" s="35"/>
      <c r="F145" s="198" t="s">
        <v>331</v>
      </c>
      <c r="G145" s="35"/>
      <c r="H145" s="35"/>
      <c r="I145" s="199"/>
      <c r="J145" s="199"/>
      <c r="K145" s="35"/>
      <c r="L145" s="35"/>
      <c r="M145" s="39"/>
      <c r="N145" s="200"/>
      <c r="O145" s="201"/>
      <c r="P145" s="79"/>
      <c r="Q145" s="79"/>
      <c r="R145" s="79"/>
      <c r="S145" s="79"/>
      <c r="T145" s="79"/>
      <c r="U145" s="79"/>
      <c r="V145" s="79"/>
      <c r="W145" s="79"/>
      <c r="X145" s="80"/>
      <c r="Y145" s="33"/>
      <c r="Z145" s="33"/>
      <c r="AA145" s="33"/>
      <c r="AB145" s="33"/>
      <c r="AC145" s="33"/>
      <c r="AD145" s="33"/>
      <c r="AE145" s="33"/>
      <c r="AT145" s="12" t="s">
        <v>133</v>
      </c>
      <c r="AU145" s="12" t="s">
        <v>78</v>
      </c>
    </row>
    <row r="146" s="2" customFormat="1" ht="21.75" customHeight="1">
      <c r="A146" s="33"/>
      <c r="B146" s="34"/>
      <c r="C146" s="204" t="s">
        <v>333</v>
      </c>
      <c r="D146" s="204" t="s">
        <v>218</v>
      </c>
      <c r="E146" s="205" t="s">
        <v>228</v>
      </c>
      <c r="F146" s="206" t="s">
        <v>334</v>
      </c>
      <c r="G146" s="207" t="s">
        <v>151</v>
      </c>
      <c r="H146" s="208">
        <v>1990</v>
      </c>
      <c r="I146" s="209"/>
      <c r="J146" s="210"/>
      <c r="K146" s="211">
        <f>ROUND(P146*H146,2)</f>
        <v>0</v>
      </c>
      <c r="L146" s="206" t="s">
        <v>20</v>
      </c>
      <c r="M146" s="212"/>
      <c r="N146" s="213" t="s">
        <v>20</v>
      </c>
      <c r="O146" s="191" t="s">
        <v>47</v>
      </c>
      <c r="P146" s="192">
        <f>I146+J146</f>
        <v>0</v>
      </c>
      <c r="Q146" s="192">
        <f>ROUND(I146*H146,2)</f>
        <v>0</v>
      </c>
      <c r="R146" s="192">
        <f>ROUND(J146*H146,2)</f>
        <v>0</v>
      </c>
      <c r="S146" s="79"/>
      <c r="T146" s="193">
        <f>S146*H146</f>
        <v>0</v>
      </c>
      <c r="U146" s="193">
        <v>0</v>
      </c>
      <c r="V146" s="193">
        <f>U146*H146</f>
        <v>0</v>
      </c>
      <c r="W146" s="193">
        <v>0</v>
      </c>
      <c r="X146" s="194">
        <f>W146*H146</f>
        <v>0</v>
      </c>
      <c r="Y146" s="33"/>
      <c r="Z146" s="33"/>
      <c r="AA146" s="33"/>
      <c r="AB146" s="33"/>
      <c r="AC146" s="33"/>
      <c r="AD146" s="33"/>
      <c r="AE146" s="33"/>
      <c r="AR146" s="195" t="s">
        <v>221</v>
      </c>
      <c r="AT146" s="195" t="s">
        <v>218</v>
      </c>
      <c r="AU146" s="195" t="s">
        <v>78</v>
      </c>
      <c r="AY146" s="12" t="s">
        <v>131</v>
      </c>
      <c r="BE146" s="196">
        <f>IF(O146="základní",K146,0)</f>
        <v>0</v>
      </c>
      <c r="BF146" s="196">
        <f>IF(O146="snížená",K146,0)</f>
        <v>0</v>
      </c>
      <c r="BG146" s="196">
        <f>IF(O146="zákl. přenesená",K146,0)</f>
        <v>0</v>
      </c>
      <c r="BH146" s="196">
        <f>IF(O146="sníž. přenesená",K146,0)</f>
        <v>0</v>
      </c>
      <c r="BI146" s="196">
        <f>IF(O146="nulová",K146,0)</f>
        <v>0</v>
      </c>
      <c r="BJ146" s="12" t="s">
        <v>15</v>
      </c>
      <c r="BK146" s="196">
        <f>ROUND(P146*H146,2)</f>
        <v>0</v>
      </c>
      <c r="BL146" s="12" t="s">
        <v>130</v>
      </c>
      <c r="BM146" s="195" t="s">
        <v>335</v>
      </c>
    </row>
    <row r="147" s="2" customFormat="1">
      <c r="A147" s="33"/>
      <c r="B147" s="34"/>
      <c r="C147" s="35"/>
      <c r="D147" s="197" t="s">
        <v>133</v>
      </c>
      <c r="E147" s="35"/>
      <c r="F147" s="198" t="s">
        <v>334</v>
      </c>
      <c r="G147" s="35"/>
      <c r="H147" s="35"/>
      <c r="I147" s="199"/>
      <c r="J147" s="199"/>
      <c r="K147" s="35"/>
      <c r="L147" s="35"/>
      <c r="M147" s="39"/>
      <c r="N147" s="200"/>
      <c r="O147" s="201"/>
      <c r="P147" s="79"/>
      <c r="Q147" s="79"/>
      <c r="R147" s="79"/>
      <c r="S147" s="79"/>
      <c r="T147" s="79"/>
      <c r="U147" s="79"/>
      <c r="V147" s="79"/>
      <c r="W147" s="79"/>
      <c r="X147" s="80"/>
      <c r="Y147" s="33"/>
      <c r="Z147" s="33"/>
      <c r="AA147" s="33"/>
      <c r="AB147" s="33"/>
      <c r="AC147" s="33"/>
      <c r="AD147" s="33"/>
      <c r="AE147" s="33"/>
      <c r="AT147" s="12" t="s">
        <v>133</v>
      </c>
      <c r="AU147" s="12" t="s">
        <v>78</v>
      </c>
    </row>
    <row r="148" s="2" customFormat="1" ht="16.5" customHeight="1">
      <c r="A148" s="33"/>
      <c r="B148" s="34"/>
      <c r="C148" s="204" t="s">
        <v>336</v>
      </c>
      <c r="D148" s="204" t="s">
        <v>218</v>
      </c>
      <c r="E148" s="205" t="s">
        <v>232</v>
      </c>
      <c r="F148" s="206" t="s">
        <v>337</v>
      </c>
      <c r="G148" s="207" t="s">
        <v>158</v>
      </c>
      <c r="H148" s="208">
        <v>2</v>
      </c>
      <c r="I148" s="209"/>
      <c r="J148" s="210"/>
      <c r="K148" s="211">
        <f>ROUND(P148*H148,2)</f>
        <v>0</v>
      </c>
      <c r="L148" s="206" t="s">
        <v>20</v>
      </c>
      <c r="M148" s="212"/>
      <c r="N148" s="213" t="s">
        <v>20</v>
      </c>
      <c r="O148" s="191" t="s">
        <v>47</v>
      </c>
      <c r="P148" s="192">
        <f>I148+J148</f>
        <v>0</v>
      </c>
      <c r="Q148" s="192">
        <f>ROUND(I148*H148,2)</f>
        <v>0</v>
      </c>
      <c r="R148" s="192">
        <f>ROUND(J148*H148,2)</f>
        <v>0</v>
      </c>
      <c r="S148" s="79"/>
      <c r="T148" s="193">
        <f>S148*H148</f>
        <v>0</v>
      </c>
      <c r="U148" s="193">
        <v>0</v>
      </c>
      <c r="V148" s="193">
        <f>U148*H148</f>
        <v>0</v>
      </c>
      <c r="W148" s="193">
        <v>0</v>
      </c>
      <c r="X148" s="194">
        <f>W148*H148</f>
        <v>0</v>
      </c>
      <c r="Y148" s="33"/>
      <c r="Z148" s="33"/>
      <c r="AA148" s="33"/>
      <c r="AB148" s="33"/>
      <c r="AC148" s="33"/>
      <c r="AD148" s="33"/>
      <c r="AE148" s="33"/>
      <c r="AR148" s="195" t="s">
        <v>221</v>
      </c>
      <c r="AT148" s="195" t="s">
        <v>218</v>
      </c>
      <c r="AU148" s="195" t="s">
        <v>78</v>
      </c>
      <c r="AY148" s="12" t="s">
        <v>131</v>
      </c>
      <c r="BE148" s="196">
        <f>IF(O148="základní",K148,0)</f>
        <v>0</v>
      </c>
      <c r="BF148" s="196">
        <f>IF(O148="snížená",K148,0)</f>
        <v>0</v>
      </c>
      <c r="BG148" s="196">
        <f>IF(O148="zákl. přenesená",K148,0)</f>
        <v>0</v>
      </c>
      <c r="BH148" s="196">
        <f>IF(O148="sníž. přenesená",K148,0)</f>
        <v>0</v>
      </c>
      <c r="BI148" s="196">
        <f>IF(O148="nulová",K148,0)</f>
        <v>0</v>
      </c>
      <c r="BJ148" s="12" t="s">
        <v>15</v>
      </c>
      <c r="BK148" s="196">
        <f>ROUND(P148*H148,2)</f>
        <v>0</v>
      </c>
      <c r="BL148" s="12" t="s">
        <v>130</v>
      </c>
      <c r="BM148" s="195" t="s">
        <v>338</v>
      </c>
    </row>
    <row r="149" s="2" customFormat="1">
      <c r="A149" s="33"/>
      <c r="B149" s="34"/>
      <c r="C149" s="35"/>
      <c r="D149" s="197" t="s">
        <v>133</v>
      </c>
      <c r="E149" s="35"/>
      <c r="F149" s="198" t="s">
        <v>337</v>
      </c>
      <c r="G149" s="35"/>
      <c r="H149" s="35"/>
      <c r="I149" s="199"/>
      <c r="J149" s="199"/>
      <c r="K149" s="35"/>
      <c r="L149" s="35"/>
      <c r="M149" s="39"/>
      <c r="N149" s="200"/>
      <c r="O149" s="201"/>
      <c r="P149" s="79"/>
      <c r="Q149" s="79"/>
      <c r="R149" s="79"/>
      <c r="S149" s="79"/>
      <c r="T149" s="79"/>
      <c r="U149" s="79"/>
      <c r="V149" s="79"/>
      <c r="W149" s="79"/>
      <c r="X149" s="80"/>
      <c r="Y149" s="33"/>
      <c r="Z149" s="33"/>
      <c r="AA149" s="33"/>
      <c r="AB149" s="33"/>
      <c r="AC149" s="33"/>
      <c r="AD149" s="33"/>
      <c r="AE149" s="33"/>
      <c r="AT149" s="12" t="s">
        <v>133</v>
      </c>
      <c r="AU149" s="12" t="s">
        <v>78</v>
      </c>
    </row>
    <row r="150" s="2" customFormat="1" ht="16.5" customHeight="1">
      <c r="A150" s="33"/>
      <c r="B150" s="34"/>
      <c r="C150" s="204" t="s">
        <v>339</v>
      </c>
      <c r="D150" s="204" t="s">
        <v>218</v>
      </c>
      <c r="E150" s="205" t="s">
        <v>236</v>
      </c>
      <c r="F150" s="206" t="s">
        <v>340</v>
      </c>
      <c r="G150" s="207" t="s">
        <v>151</v>
      </c>
      <c r="H150" s="208">
        <v>6</v>
      </c>
      <c r="I150" s="209"/>
      <c r="J150" s="210"/>
      <c r="K150" s="211">
        <f>ROUND(P150*H150,2)</f>
        <v>0</v>
      </c>
      <c r="L150" s="206" t="s">
        <v>20</v>
      </c>
      <c r="M150" s="212"/>
      <c r="N150" s="213" t="s">
        <v>20</v>
      </c>
      <c r="O150" s="191" t="s">
        <v>47</v>
      </c>
      <c r="P150" s="192">
        <f>I150+J150</f>
        <v>0</v>
      </c>
      <c r="Q150" s="192">
        <f>ROUND(I150*H150,2)</f>
        <v>0</v>
      </c>
      <c r="R150" s="192">
        <f>ROUND(J150*H150,2)</f>
        <v>0</v>
      </c>
      <c r="S150" s="79"/>
      <c r="T150" s="193">
        <f>S150*H150</f>
        <v>0</v>
      </c>
      <c r="U150" s="193">
        <v>0</v>
      </c>
      <c r="V150" s="193">
        <f>U150*H150</f>
        <v>0</v>
      </c>
      <c r="W150" s="193">
        <v>0</v>
      </c>
      <c r="X150" s="194">
        <f>W150*H150</f>
        <v>0</v>
      </c>
      <c r="Y150" s="33"/>
      <c r="Z150" s="33"/>
      <c r="AA150" s="33"/>
      <c r="AB150" s="33"/>
      <c r="AC150" s="33"/>
      <c r="AD150" s="33"/>
      <c r="AE150" s="33"/>
      <c r="AR150" s="195" t="s">
        <v>221</v>
      </c>
      <c r="AT150" s="195" t="s">
        <v>218</v>
      </c>
      <c r="AU150" s="195" t="s">
        <v>78</v>
      </c>
      <c r="AY150" s="12" t="s">
        <v>131</v>
      </c>
      <c r="BE150" s="196">
        <f>IF(O150="základní",K150,0)</f>
        <v>0</v>
      </c>
      <c r="BF150" s="196">
        <f>IF(O150="snížená",K150,0)</f>
        <v>0</v>
      </c>
      <c r="BG150" s="196">
        <f>IF(O150="zákl. přenesená",K150,0)</f>
        <v>0</v>
      </c>
      <c r="BH150" s="196">
        <f>IF(O150="sníž. přenesená",K150,0)</f>
        <v>0</v>
      </c>
      <c r="BI150" s="196">
        <f>IF(O150="nulová",K150,0)</f>
        <v>0</v>
      </c>
      <c r="BJ150" s="12" t="s">
        <v>15</v>
      </c>
      <c r="BK150" s="196">
        <f>ROUND(P150*H150,2)</f>
        <v>0</v>
      </c>
      <c r="BL150" s="12" t="s">
        <v>130</v>
      </c>
      <c r="BM150" s="195" t="s">
        <v>341</v>
      </c>
    </row>
    <row r="151" s="2" customFormat="1">
      <c r="A151" s="33"/>
      <c r="B151" s="34"/>
      <c r="C151" s="35"/>
      <c r="D151" s="197" t="s">
        <v>133</v>
      </c>
      <c r="E151" s="35"/>
      <c r="F151" s="198" t="s">
        <v>340</v>
      </c>
      <c r="G151" s="35"/>
      <c r="H151" s="35"/>
      <c r="I151" s="199"/>
      <c r="J151" s="199"/>
      <c r="K151" s="35"/>
      <c r="L151" s="35"/>
      <c r="M151" s="39"/>
      <c r="N151" s="200"/>
      <c r="O151" s="201"/>
      <c r="P151" s="79"/>
      <c r="Q151" s="79"/>
      <c r="R151" s="79"/>
      <c r="S151" s="79"/>
      <c r="T151" s="79"/>
      <c r="U151" s="79"/>
      <c r="V151" s="79"/>
      <c r="W151" s="79"/>
      <c r="X151" s="80"/>
      <c r="Y151" s="33"/>
      <c r="Z151" s="33"/>
      <c r="AA151" s="33"/>
      <c r="AB151" s="33"/>
      <c r="AC151" s="33"/>
      <c r="AD151" s="33"/>
      <c r="AE151" s="33"/>
      <c r="AT151" s="12" t="s">
        <v>133</v>
      </c>
      <c r="AU151" s="12" t="s">
        <v>78</v>
      </c>
    </row>
    <row r="152" s="2" customFormat="1" ht="16.5" customHeight="1">
      <c r="A152" s="33"/>
      <c r="B152" s="34"/>
      <c r="C152" s="204" t="s">
        <v>342</v>
      </c>
      <c r="D152" s="204" t="s">
        <v>218</v>
      </c>
      <c r="E152" s="205" t="s">
        <v>239</v>
      </c>
      <c r="F152" s="206" t="s">
        <v>343</v>
      </c>
      <c r="G152" s="207" t="s">
        <v>151</v>
      </c>
      <c r="H152" s="208">
        <v>1974</v>
      </c>
      <c r="I152" s="209"/>
      <c r="J152" s="210"/>
      <c r="K152" s="211">
        <f>ROUND(P152*H152,2)</f>
        <v>0</v>
      </c>
      <c r="L152" s="206" t="s">
        <v>20</v>
      </c>
      <c r="M152" s="212"/>
      <c r="N152" s="213" t="s">
        <v>20</v>
      </c>
      <c r="O152" s="191" t="s">
        <v>47</v>
      </c>
      <c r="P152" s="192">
        <f>I152+J152</f>
        <v>0</v>
      </c>
      <c r="Q152" s="192">
        <f>ROUND(I152*H152,2)</f>
        <v>0</v>
      </c>
      <c r="R152" s="192">
        <f>ROUND(J152*H152,2)</f>
        <v>0</v>
      </c>
      <c r="S152" s="79"/>
      <c r="T152" s="193">
        <f>S152*H152</f>
        <v>0</v>
      </c>
      <c r="U152" s="193">
        <v>0</v>
      </c>
      <c r="V152" s="193">
        <f>U152*H152</f>
        <v>0</v>
      </c>
      <c r="W152" s="193">
        <v>0</v>
      </c>
      <c r="X152" s="194">
        <f>W152*H152</f>
        <v>0</v>
      </c>
      <c r="Y152" s="33"/>
      <c r="Z152" s="33"/>
      <c r="AA152" s="33"/>
      <c r="AB152" s="33"/>
      <c r="AC152" s="33"/>
      <c r="AD152" s="33"/>
      <c r="AE152" s="33"/>
      <c r="AR152" s="195" t="s">
        <v>221</v>
      </c>
      <c r="AT152" s="195" t="s">
        <v>218</v>
      </c>
      <c r="AU152" s="195" t="s">
        <v>78</v>
      </c>
      <c r="AY152" s="12" t="s">
        <v>131</v>
      </c>
      <c r="BE152" s="196">
        <f>IF(O152="základní",K152,0)</f>
        <v>0</v>
      </c>
      <c r="BF152" s="196">
        <f>IF(O152="snížená",K152,0)</f>
        <v>0</v>
      </c>
      <c r="BG152" s="196">
        <f>IF(O152="zákl. přenesená",K152,0)</f>
        <v>0</v>
      </c>
      <c r="BH152" s="196">
        <f>IF(O152="sníž. přenesená",K152,0)</f>
        <v>0</v>
      </c>
      <c r="BI152" s="196">
        <f>IF(O152="nulová",K152,0)</f>
        <v>0</v>
      </c>
      <c r="BJ152" s="12" t="s">
        <v>15</v>
      </c>
      <c r="BK152" s="196">
        <f>ROUND(P152*H152,2)</f>
        <v>0</v>
      </c>
      <c r="BL152" s="12" t="s">
        <v>130</v>
      </c>
      <c r="BM152" s="195" t="s">
        <v>344</v>
      </c>
    </row>
    <row r="153" s="2" customFormat="1">
      <c r="A153" s="33"/>
      <c r="B153" s="34"/>
      <c r="C153" s="35"/>
      <c r="D153" s="197" t="s">
        <v>133</v>
      </c>
      <c r="E153" s="35"/>
      <c r="F153" s="198" t="s">
        <v>343</v>
      </c>
      <c r="G153" s="35"/>
      <c r="H153" s="35"/>
      <c r="I153" s="199"/>
      <c r="J153" s="199"/>
      <c r="K153" s="35"/>
      <c r="L153" s="35"/>
      <c r="M153" s="39"/>
      <c r="N153" s="214"/>
      <c r="O153" s="215"/>
      <c r="P153" s="216"/>
      <c r="Q153" s="216"/>
      <c r="R153" s="216"/>
      <c r="S153" s="216"/>
      <c r="T153" s="216"/>
      <c r="U153" s="216"/>
      <c r="V153" s="216"/>
      <c r="W153" s="216"/>
      <c r="X153" s="217"/>
      <c r="Y153" s="33"/>
      <c r="Z153" s="33"/>
      <c r="AA153" s="33"/>
      <c r="AB153" s="33"/>
      <c r="AC153" s="33"/>
      <c r="AD153" s="33"/>
      <c r="AE153" s="33"/>
      <c r="AT153" s="12" t="s">
        <v>133</v>
      </c>
      <c r="AU153" s="12" t="s">
        <v>78</v>
      </c>
    </row>
    <row r="154" s="2" customFormat="1" ht="6.96" customHeight="1">
      <c r="A154" s="33"/>
      <c r="B154" s="54"/>
      <c r="C154" s="55"/>
      <c r="D154" s="55"/>
      <c r="E154" s="55"/>
      <c r="F154" s="55"/>
      <c r="G154" s="55"/>
      <c r="H154" s="55"/>
      <c r="I154" s="55"/>
      <c r="J154" s="55"/>
      <c r="K154" s="55"/>
      <c r="L154" s="55"/>
      <c r="M154" s="39"/>
      <c r="N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</row>
  </sheetData>
  <sheetProtection sheet="1" autoFilter="0" formatColumns="0" formatRows="0" objects="1" scenarios="1" spinCount="100000" saltValue="B/W46eoee0yi1iSdCKeeRk8MiEZI8CNu8Y9HP126Byz3zkoxLPi5Q0a/1OlgZ/S1pC5BPZjUi5d9nHiMhuchhw==" hashValue="w7v2izjzjAIu5zwl64kNLuxMmuHGUTJgm8v98ndUUrOk0ePOQRnJGfOin1U0Ju3bEeyj9Hy02tPDnGb1VfJ/vw==" algorithmName="SHA-512" password="CC35"/>
  <autoFilter ref="C86:L153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5:H75"/>
    <mergeCell ref="E77:H77"/>
    <mergeCell ref="E79:H79"/>
    <mergeCell ref="M2:Z2"/>
  </mergeCells>
  <hyperlinks>
    <hyperlink ref="F92" r:id="rId1" display="https://podminky.urs.cz/item/CS_URS_2022_01/460091114"/>
    <hyperlink ref="F104" r:id="rId2" display="https://podminky.urs.cz/item/CS_URS_2022_01/460633113"/>
    <hyperlink ref="F107" r:id="rId3" display="https://podminky.urs.cz/item/CS_URS_2022_01/460633213"/>
    <hyperlink ref="F110" r:id="rId4" display="https://podminky.urs.cz/item/CS_URS_2022_01/460631126"/>
    <hyperlink ref="F113" r:id="rId5" display="https://podminky.urs.cz/item/CS_URS_2022_01/220182001"/>
    <hyperlink ref="F116" r:id="rId6" display="https://podminky.urs.cz/item/CS_URS_2022_01/220182002"/>
    <hyperlink ref="F119" r:id="rId7" display="https://podminky.urs.cz/item/CS_URS_2022_01/220182024"/>
    <hyperlink ref="F122" r:id="rId8" display="https://podminky.urs.cz/item/CS_URS_2022_01/460171153"/>
    <hyperlink ref="F125" r:id="rId9" display="https://podminky.urs.cz/item/CS_URS_2022_01/460791114"/>
    <hyperlink ref="F130" r:id="rId10" display="https://podminky.urs.cz/item/CS_URS_2022_01/460391125"/>
    <hyperlink ref="F134" r:id="rId11" display="https://podminky.urs.cz/item/CS_URS_2022_01/460451163"/>
    <hyperlink ref="F137" r:id="rId12" display="https://podminky.urs.cz/item/CS_URS_2022_01/220182025"/>
    <hyperlink ref="F141" r:id="rId13" display="https://podminky.urs.cz/item/CS_URS_2022_01/22018202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2" t="s">
        <v>96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5"/>
      <c r="AT3" s="12" t="s">
        <v>85</v>
      </c>
    </row>
    <row r="4" s="1" customFormat="1" ht="24.96" customHeight="1">
      <c r="B4" s="15"/>
      <c r="D4" s="137" t="s">
        <v>97</v>
      </c>
      <c r="M4" s="15"/>
      <c r="N4" s="138" t="s">
        <v>11</v>
      </c>
      <c r="AT4" s="12" t="s">
        <v>4</v>
      </c>
    </row>
    <row r="5" s="1" customFormat="1" ht="6.96" customHeight="1">
      <c r="B5" s="15"/>
      <c r="M5" s="15"/>
    </row>
    <row r="6" s="1" customFormat="1" ht="12" customHeight="1">
      <c r="B6" s="15"/>
      <c r="D6" s="139" t="s">
        <v>17</v>
      </c>
      <c r="M6" s="15"/>
    </row>
    <row r="7" s="1" customFormat="1" ht="16.5" customHeight="1">
      <c r="B7" s="15"/>
      <c r="E7" s="140" t="str">
        <f>'Rekapitulace stavby'!K6</f>
        <v>II/602 kabelovod Jankov</v>
      </c>
      <c r="F7" s="139"/>
      <c r="G7" s="139"/>
      <c r="H7" s="139"/>
      <c r="M7" s="15"/>
    </row>
    <row r="8" s="1" customFormat="1" ht="12" customHeight="1">
      <c r="B8" s="15"/>
      <c r="D8" s="139" t="s">
        <v>98</v>
      </c>
      <c r="M8" s="15"/>
    </row>
    <row r="9" s="2" customFormat="1" ht="16.5" customHeight="1">
      <c r="A9" s="33"/>
      <c r="B9" s="39"/>
      <c r="C9" s="33"/>
      <c r="D9" s="33"/>
      <c r="E9" s="140" t="s">
        <v>99</v>
      </c>
      <c r="F9" s="33"/>
      <c r="G9" s="33"/>
      <c r="H9" s="33"/>
      <c r="I9" s="33"/>
      <c r="J9" s="33"/>
      <c r="K9" s="33"/>
      <c r="L9" s="33"/>
      <c r="M9" s="141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9" t="s">
        <v>100</v>
      </c>
      <c r="E10" s="33"/>
      <c r="F10" s="33"/>
      <c r="G10" s="33"/>
      <c r="H10" s="33"/>
      <c r="I10" s="33"/>
      <c r="J10" s="33"/>
      <c r="K10" s="33"/>
      <c r="L10" s="33"/>
      <c r="M10" s="141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2" t="s">
        <v>345</v>
      </c>
      <c r="F11" s="33"/>
      <c r="G11" s="33"/>
      <c r="H11" s="33"/>
      <c r="I11" s="33"/>
      <c r="J11" s="33"/>
      <c r="K11" s="33"/>
      <c r="L11" s="33"/>
      <c r="M11" s="141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141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9" t="s">
        <v>19</v>
      </c>
      <c r="E13" s="33"/>
      <c r="F13" s="130" t="s">
        <v>20</v>
      </c>
      <c r="G13" s="33"/>
      <c r="H13" s="33"/>
      <c r="I13" s="139" t="s">
        <v>21</v>
      </c>
      <c r="J13" s="130" t="s">
        <v>20</v>
      </c>
      <c r="K13" s="33"/>
      <c r="L13" s="33"/>
      <c r="M13" s="141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9" t="s">
        <v>22</v>
      </c>
      <c r="E14" s="33"/>
      <c r="F14" s="130" t="s">
        <v>23</v>
      </c>
      <c r="G14" s="33"/>
      <c r="H14" s="33"/>
      <c r="I14" s="139" t="s">
        <v>24</v>
      </c>
      <c r="J14" s="143" t="str">
        <f>'Rekapitulace stavby'!AN8</f>
        <v>10. 5. 2022</v>
      </c>
      <c r="K14" s="33"/>
      <c r="L14" s="33"/>
      <c r="M14" s="141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141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9" t="s">
        <v>26</v>
      </c>
      <c r="E16" s="33"/>
      <c r="F16" s="33"/>
      <c r="G16" s="33"/>
      <c r="H16" s="33"/>
      <c r="I16" s="139" t="s">
        <v>27</v>
      </c>
      <c r="J16" s="130" t="s">
        <v>28</v>
      </c>
      <c r="K16" s="33"/>
      <c r="L16" s="33"/>
      <c r="M16" s="141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30" t="s">
        <v>29</v>
      </c>
      <c r="F17" s="33"/>
      <c r="G17" s="33"/>
      <c r="H17" s="33"/>
      <c r="I17" s="139" t="s">
        <v>30</v>
      </c>
      <c r="J17" s="130" t="s">
        <v>31</v>
      </c>
      <c r="K17" s="33"/>
      <c r="L17" s="33"/>
      <c r="M17" s="141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141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9" t="s">
        <v>32</v>
      </c>
      <c r="E19" s="33"/>
      <c r="F19" s="33"/>
      <c r="G19" s="33"/>
      <c r="H19" s="33"/>
      <c r="I19" s="139" t="s">
        <v>27</v>
      </c>
      <c r="J19" s="28" t="str">
        <f>'Rekapitulace stavby'!AN13</f>
        <v>Vyplň údaj</v>
      </c>
      <c r="K19" s="33"/>
      <c r="L19" s="33"/>
      <c r="M19" s="141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28" t="str">
        <f>'Rekapitulace stavby'!E14</f>
        <v>Vyplň údaj</v>
      </c>
      <c r="F20" s="130"/>
      <c r="G20" s="130"/>
      <c r="H20" s="130"/>
      <c r="I20" s="139" t="s">
        <v>30</v>
      </c>
      <c r="J20" s="28" t="str">
        <f>'Rekapitulace stavby'!AN14</f>
        <v>Vyplň údaj</v>
      </c>
      <c r="K20" s="33"/>
      <c r="L20" s="33"/>
      <c r="M20" s="141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141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9" t="s">
        <v>34</v>
      </c>
      <c r="E22" s="33"/>
      <c r="F22" s="33"/>
      <c r="G22" s="33"/>
      <c r="H22" s="33"/>
      <c r="I22" s="139" t="s">
        <v>27</v>
      </c>
      <c r="J22" s="130" t="s">
        <v>20</v>
      </c>
      <c r="K22" s="33"/>
      <c r="L22" s="33"/>
      <c r="M22" s="141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30" t="s">
        <v>35</v>
      </c>
      <c r="F23" s="33"/>
      <c r="G23" s="33"/>
      <c r="H23" s="33"/>
      <c r="I23" s="139" t="s">
        <v>30</v>
      </c>
      <c r="J23" s="130" t="s">
        <v>20</v>
      </c>
      <c r="K23" s="33"/>
      <c r="L23" s="33"/>
      <c r="M23" s="141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141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9" t="s">
        <v>36</v>
      </c>
      <c r="E25" s="33"/>
      <c r="F25" s="33"/>
      <c r="G25" s="33"/>
      <c r="H25" s="33"/>
      <c r="I25" s="139" t="s">
        <v>27</v>
      </c>
      <c r="J25" s="130" t="s">
        <v>37</v>
      </c>
      <c r="K25" s="33"/>
      <c r="L25" s="33"/>
      <c r="M25" s="141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30" t="s">
        <v>38</v>
      </c>
      <c r="F26" s="33"/>
      <c r="G26" s="33"/>
      <c r="H26" s="33"/>
      <c r="I26" s="139" t="s">
        <v>30</v>
      </c>
      <c r="J26" s="130" t="s">
        <v>39</v>
      </c>
      <c r="K26" s="33"/>
      <c r="L26" s="33"/>
      <c r="M26" s="141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141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9" t="s">
        <v>40</v>
      </c>
      <c r="E28" s="33"/>
      <c r="F28" s="33"/>
      <c r="G28" s="33"/>
      <c r="H28" s="33"/>
      <c r="I28" s="33"/>
      <c r="J28" s="33"/>
      <c r="K28" s="33"/>
      <c r="L28" s="33"/>
      <c r="M28" s="141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47.25" customHeight="1">
      <c r="A29" s="144"/>
      <c r="B29" s="145"/>
      <c r="C29" s="144"/>
      <c r="D29" s="144"/>
      <c r="E29" s="146" t="s">
        <v>41</v>
      </c>
      <c r="F29" s="146"/>
      <c r="G29" s="146"/>
      <c r="H29" s="146"/>
      <c r="I29" s="144"/>
      <c r="J29" s="144"/>
      <c r="K29" s="144"/>
      <c r="L29" s="144"/>
      <c r="M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141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8"/>
      <c r="E31" s="148"/>
      <c r="F31" s="148"/>
      <c r="G31" s="148"/>
      <c r="H31" s="148"/>
      <c r="I31" s="148"/>
      <c r="J31" s="148"/>
      <c r="K31" s="148"/>
      <c r="L31" s="148"/>
      <c r="M31" s="141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>
      <c r="A32" s="33"/>
      <c r="B32" s="39"/>
      <c r="C32" s="33"/>
      <c r="D32" s="33"/>
      <c r="E32" s="139" t="s">
        <v>102</v>
      </c>
      <c r="F32" s="33"/>
      <c r="G32" s="33"/>
      <c r="H32" s="33"/>
      <c r="I32" s="33"/>
      <c r="J32" s="33"/>
      <c r="K32" s="149">
        <f>I65</f>
        <v>0</v>
      </c>
      <c r="L32" s="33"/>
      <c r="M32" s="141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>
      <c r="A33" s="33"/>
      <c r="B33" s="39"/>
      <c r="C33" s="33"/>
      <c r="D33" s="33"/>
      <c r="E33" s="139" t="s">
        <v>103</v>
      </c>
      <c r="F33" s="33"/>
      <c r="G33" s="33"/>
      <c r="H33" s="33"/>
      <c r="I33" s="33"/>
      <c r="J33" s="33"/>
      <c r="K33" s="149">
        <f>J65</f>
        <v>0</v>
      </c>
      <c r="L33" s="33"/>
      <c r="M33" s="141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25.44" customHeight="1">
      <c r="A34" s="33"/>
      <c r="B34" s="39"/>
      <c r="C34" s="33"/>
      <c r="D34" s="150" t="s">
        <v>42</v>
      </c>
      <c r="E34" s="33"/>
      <c r="F34" s="33"/>
      <c r="G34" s="33"/>
      <c r="H34" s="33"/>
      <c r="I34" s="33"/>
      <c r="J34" s="33"/>
      <c r="K34" s="151">
        <f>ROUND(K87, 2)</f>
        <v>0</v>
      </c>
      <c r="L34" s="33"/>
      <c r="M34" s="141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6.96" customHeight="1">
      <c r="A35" s="33"/>
      <c r="B35" s="39"/>
      <c r="C35" s="33"/>
      <c r="D35" s="148"/>
      <c r="E35" s="148"/>
      <c r="F35" s="148"/>
      <c r="G35" s="148"/>
      <c r="H35" s="148"/>
      <c r="I35" s="148"/>
      <c r="J35" s="148"/>
      <c r="K35" s="148"/>
      <c r="L35" s="148"/>
      <c r="M35" s="141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33"/>
      <c r="F36" s="152" t="s">
        <v>44</v>
      </c>
      <c r="G36" s="33"/>
      <c r="H36" s="33"/>
      <c r="I36" s="152" t="s">
        <v>43</v>
      </c>
      <c r="J36" s="33"/>
      <c r="K36" s="152" t="s">
        <v>45</v>
      </c>
      <c r="L36" s="33"/>
      <c r="M36" s="141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14.4" customHeight="1">
      <c r="A37" s="33"/>
      <c r="B37" s="39"/>
      <c r="C37" s="33"/>
      <c r="D37" s="153" t="s">
        <v>46</v>
      </c>
      <c r="E37" s="139" t="s">
        <v>47</v>
      </c>
      <c r="F37" s="149">
        <f>ROUND((SUM(BE87:BE107)),  2)</f>
        <v>0</v>
      </c>
      <c r="G37" s="33"/>
      <c r="H37" s="33"/>
      <c r="I37" s="154">
        <v>0.20999999999999999</v>
      </c>
      <c r="J37" s="33"/>
      <c r="K37" s="149">
        <f>ROUND(((SUM(BE87:BE107))*I37),  2)</f>
        <v>0</v>
      </c>
      <c r="L37" s="33"/>
      <c r="M37" s="141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39"/>
      <c r="C38" s="33"/>
      <c r="D38" s="33"/>
      <c r="E38" s="139" t="s">
        <v>48</v>
      </c>
      <c r="F38" s="149">
        <f>ROUND((SUM(BF87:BF107)),  2)</f>
        <v>0</v>
      </c>
      <c r="G38" s="33"/>
      <c r="H38" s="33"/>
      <c r="I38" s="154">
        <v>0.14999999999999999</v>
      </c>
      <c r="J38" s="33"/>
      <c r="K38" s="149">
        <f>ROUND(((SUM(BF87:BF107))*I38),  2)</f>
        <v>0</v>
      </c>
      <c r="L38" s="33"/>
      <c r="M38" s="141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9" t="s">
        <v>49</v>
      </c>
      <c r="F39" s="149">
        <f>ROUND((SUM(BG87:BG107)),  2)</f>
        <v>0</v>
      </c>
      <c r="G39" s="33"/>
      <c r="H39" s="33"/>
      <c r="I39" s="154">
        <v>0.20999999999999999</v>
      </c>
      <c r="J39" s="33"/>
      <c r="K39" s="149">
        <f>0</f>
        <v>0</v>
      </c>
      <c r="L39" s="33"/>
      <c r="M39" s="141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hidden="1" s="2" customFormat="1" ht="14.4" customHeight="1">
      <c r="A40" s="33"/>
      <c r="B40" s="39"/>
      <c r="C40" s="33"/>
      <c r="D40" s="33"/>
      <c r="E40" s="139" t="s">
        <v>50</v>
      </c>
      <c r="F40" s="149">
        <f>ROUND((SUM(BH87:BH107)),  2)</f>
        <v>0</v>
      </c>
      <c r="G40" s="33"/>
      <c r="H40" s="33"/>
      <c r="I40" s="154">
        <v>0.14999999999999999</v>
      </c>
      <c r="J40" s="33"/>
      <c r="K40" s="149">
        <f>0</f>
        <v>0</v>
      </c>
      <c r="L40" s="33"/>
      <c r="M40" s="141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hidden="1" s="2" customFormat="1" ht="14.4" customHeight="1">
      <c r="A41" s="33"/>
      <c r="B41" s="39"/>
      <c r="C41" s="33"/>
      <c r="D41" s="33"/>
      <c r="E41" s="139" t="s">
        <v>51</v>
      </c>
      <c r="F41" s="149">
        <f>ROUND((SUM(BI87:BI107)),  2)</f>
        <v>0</v>
      </c>
      <c r="G41" s="33"/>
      <c r="H41" s="33"/>
      <c r="I41" s="154">
        <v>0</v>
      </c>
      <c r="J41" s="33"/>
      <c r="K41" s="149">
        <f>0</f>
        <v>0</v>
      </c>
      <c r="L41" s="33"/>
      <c r="M41" s="141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6.96" customHeight="1">
      <c r="A42" s="33"/>
      <c r="B42" s="39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141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5.44" customHeight="1">
      <c r="A43" s="33"/>
      <c r="B43" s="39"/>
      <c r="C43" s="155"/>
      <c r="D43" s="156" t="s">
        <v>52</v>
      </c>
      <c r="E43" s="157"/>
      <c r="F43" s="157"/>
      <c r="G43" s="158" t="s">
        <v>53</v>
      </c>
      <c r="H43" s="159" t="s">
        <v>54</v>
      </c>
      <c r="I43" s="157"/>
      <c r="J43" s="157"/>
      <c r="K43" s="160">
        <f>SUM(K34:K41)</f>
        <v>0</v>
      </c>
      <c r="L43" s="161"/>
      <c r="M43" s="141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14.4" customHeight="1">
      <c r="A44" s="33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41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8" s="2" customFormat="1" ht="6.96" customHeight="1">
      <c r="A48" s="33"/>
      <c r="B48" s="164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41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24.96" customHeight="1">
      <c r="A49" s="33"/>
      <c r="B49" s="34"/>
      <c r="C49" s="18" t="s">
        <v>104</v>
      </c>
      <c r="D49" s="35"/>
      <c r="E49" s="35"/>
      <c r="F49" s="35"/>
      <c r="G49" s="35"/>
      <c r="H49" s="35"/>
      <c r="I49" s="35"/>
      <c r="J49" s="35"/>
      <c r="K49" s="35"/>
      <c r="L49" s="35"/>
      <c r="M49" s="141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6.96" customHeight="1">
      <c r="A50" s="33"/>
      <c r="B50" s="34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141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12" customHeight="1">
      <c r="A51" s="33"/>
      <c r="B51" s="34"/>
      <c r="C51" s="27" t="s">
        <v>17</v>
      </c>
      <c r="D51" s="35"/>
      <c r="E51" s="35"/>
      <c r="F51" s="35"/>
      <c r="G51" s="35"/>
      <c r="H51" s="35"/>
      <c r="I51" s="35"/>
      <c r="J51" s="35"/>
      <c r="K51" s="35"/>
      <c r="L51" s="35"/>
      <c r="M51" s="141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6.5" customHeight="1">
      <c r="A52" s="33"/>
      <c r="B52" s="34"/>
      <c r="C52" s="35"/>
      <c r="D52" s="35"/>
      <c r="E52" s="166" t="str">
        <f>E7</f>
        <v>II/602 kabelovod Jankov</v>
      </c>
      <c r="F52" s="27"/>
      <c r="G52" s="27"/>
      <c r="H52" s="27"/>
      <c r="I52" s="35"/>
      <c r="J52" s="35"/>
      <c r="K52" s="35"/>
      <c r="L52" s="35"/>
      <c r="M52" s="141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1" customFormat="1" ht="12" customHeight="1">
      <c r="B53" s="16"/>
      <c r="C53" s="27" t="s">
        <v>98</v>
      </c>
      <c r="D53" s="17"/>
      <c r="E53" s="17"/>
      <c r="F53" s="17"/>
      <c r="G53" s="17"/>
      <c r="H53" s="17"/>
      <c r="I53" s="17"/>
      <c r="J53" s="17"/>
      <c r="K53" s="17"/>
      <c r="L53" s="17"/>
      <c r="M53" s="15"/>
    </row>
    <row r="54" s="2" customFormat="1" ht="16.5" customHeight="1">
      <c r="A54" s="33"/>
      <c r="B54" s="34"/>
      <c r="C54" s="35"/>
      <c r="D54" s="35"/>
      <c r="E54" s="166" t="s">
        <v>99</v>
      </c>
      <c r="F54" s="35"/>
      <c r="G54" s="35"/>
      <c r="H54" s="35"/>
      <c r="I54" s="35"/>
      <c r="J54" s="35"/>
      <c r="K54" s="35"/>
      <c r="L54" s="35"/>
      <c r="M54" s="141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2" customHeight="1">
      <c r="A55" s="33"/>
      <c r="B55" s="34"/>
      <c r="C55" s="27" t="s">
        <v>100</v>
      </c>
      <c r="D55" s="35"/>
      <c r="E55" s="35"/>
      <c r="F55" s="35"/>
      <c r="G55" s="35"/>
      <c r="H55" s="35"/>
      <c r="I55" s="35"/>
      <c r="J55" s="35"/>
      <c r="K55" s="35"/>
      <c r="L55" s="35"/>
      <c r="M55" s="141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6.5" customHeight="1">
      <c r="A56" s="33"/>
      <c r="B56" s="34"/>
      <c r="C56" s="35"/>
      <c r="D56" s="35"/>
      <c r="E56" s="64" t="str">
        <f>E11</f>
        <v>C - VRN</v>
      </c>
      <c r="F56" s="35"/>
      <c r="G56" s="35"/>
      <c r="H56" s="35"/>
      <c r="I56" s="35"/>
      <c r="J56" s="35"/>
      <c r="K56" s="35"/>
      <c r="L56" s="35"/>
      <c r="M56" s="141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141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2" customHeight="1">
      <c r="A58" s="33"/>
      <c r="B58" s="34"/>
      <c r="C58" s="27" t="s">
        <v>22</v>
      </c>
      <c r="D58" s="35"/>
      <c r="E58" s="35"/>
      <c r="F58" s="22" t="str">
        <f>F14</f>
        <v>silnice II/602 - Jankov, Opatov</v>
      </c>
      <c r="G58" s="35"/>
      <c r="H58" s="35"/>
      <c r="I58" s="27" t="s">
        <v>24</v>
      </c>
      <c r="J58" s="67" t="str">
        <f>IF(J14="","",J14)</f>
        <v>10. 5. 2022</v>
      </c>
      <c r="K58" s="35"/>
      <c r="L58" s="35"/>
      <c r="M58" s="141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6.96" customHeight="1">
      <c r="A59" s="33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141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5.15" customHeight="1">
      <c r="A60" s="33"/>
      <c r="B60" s="34"/>
      <c r="C60" s="27" t="s">
        <v>26</v>
      </c>
      <c r="D60" s="35"/>
      <c r="E60" s="35"/>
      <c r="F60" s="22" t="str">
        <f>E17</f>
        <v>Kraj Vysočina, Žižkova 1882/57, 58601 Jihlava</v>
      </c>
      <c r="G60" s="35"/>
      <c r="H60" s="35"/>
      <c r="I60" s="27" t="s">
        <v>34</v>
      </c>
      <c r="J60" s="31" t="str">
        <f>E23</f>
        <v>ing. Jan Vítů</v>
      </c>
      <c r="K60" s="35"/>
      <c r="L60" s="35"/>
      <c r="M60" s="141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15.15" customHeight="1">
      <c r="A61" s="33"/>
      <c r="B61" s="34"/>
      <c r="C61" s="27" t="s">
        <v>32</v>
      </c>
      <c r="D61" s="35"/>
      <c r="E61" s="35"/>
      <c r="F61" s="22" t="str">
        <f>IF(E20="","",E20)</f>
        <v>Vyplň údaj</v>
      </c>
      <c r="G61" s="35"/>
      <c r="H61" s="35"/>
      <c r="I61" s="27" t="s">
        <v>36</v>
      </c>
      <c r="J61" s="31" t="str">
        <f>E26</f>
        <v>deke, s.r.o.</v>
      </c>
      <c r="K61" s="35"/>
      <c r="L61" s="35"/>
      <c r="M61" s="141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141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9.28" customHeight="1">
      <c r="A63" s="33"/>
      <c r="B63" s="34"/>
      <c r="C63" s="167" t="s">
        <v>105</v>
      </c>
      <c r="D63" s="168"/>
      <c r="E63" s="168"/>
      <c r="F63" s="168"/>
      <c r="G63" s="168"/>
      <c r="H63" s="168"/>
      <c r="I63" s="169" t="s">
        <v>106</v>
      </c>
      <c r="J63" s="169" t="s">
        <v>107</v>
      </c>
      <c r="K63" s="169" t="s">
        <v>108</v>
      </c>
      <c r="L63" s="168"/>
      <c r="M63" s="141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="2" customFormat="1" ht="10.32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141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="2" customFormat="1" ht="22.8" customHeight="1">
      <c r="A65" s="33"/>
      <c r="B65" s="34"/>
      <c r="C65" s="170" t="s">
        <v>76</v>
      </c>
      <c r="D65" s="35"/>
      <c r="E65" s="35"/>
      <c r="F65" s="35"/>
      <c r="G65" s="35"/>
      <c r="H65" s="35"/>
      <c r="I65" s="97">
        <f>Q87</f>
        <v>0</v>
      </c>
      <c r="J65" s="97">
        <f>R87</f>
        <v>0</v>
      </c>
      <c r="K65" s="97">
        <f>K87</f>
        <v>0</v>
      </c>
      <c r="L65" s="35"/>
      <c r="M65" s="141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U65" s="12" t="s">
        <v>109</v>
      </c>
    </row>
    <row r="66" s="2" customFormat="1" ht="21.84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141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="2" customFormat="1" ht="6.96" customHeight="1">
      <c r="A67" s="33"/>
      <c r="B67" s="54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141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="2" customFormat="1" ht="6.96" customHeight="1">
      <c r="A71" s="33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141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24.96" customHeight="1">
      <c r="A72" s="33"/>
      <c r="B72" s="34"/>
      <c r="C72" s="18" t="s">
        <v>110</v>
      </c>
      <c r="D72" s="35"/>
      <c r="E72" s="35"/>
      <c r="F72" s="35"/>
      <c r="G72" s="35"/>
      <c r="H72" s="35"/>
      <c r="I72" s="35"/>
      <c r="J72" s="35"/>
      <c r="K72" s="35"/>
      <c r="L72" s="35"/>
      <c r="M72" s="141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6.96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141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12" customHeight="1">
      <c r="A74" s="33"/>
      <c r="B74" s="34"/>
      <c r="C74" s="27" t="s">
        <v>17</v>
      </c>
      <c r="D74" s="35"/>
      <c r="E74" s="35"/>
      <c r="F74" s="35"/>
      <c r="G74" s="35"/>
      <c r="H74" s="35"/>
      <c r="I74" s="35"/>
      <c r="J74" s="35"/>
      <c r="K74" s="35"/>
      <c r="L74" s="35"/>
      <c r="M74" s="141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6.5" customHeight="1">
      <c r="A75" s="33"/>
      <c r="B75" s="34"/>
      <c r="C75" s="35"/>
      <c r="D75" s="35"/>
      <c r="E75" s="166" t="str">
        <f>E7</f>
        <v>II/602 kabelovod Jankov</v>
      </c>
      <c r="F75" s="27"/>
      <c r="G75" s="27"/>
      <c r="H75" s="27"/>
      <c r="I75" s="35"/>
      <c r="J75" s="35"/>
      <c r="K75" s="35"/>
      <c r="L75" s="35"/>
      <c r="M75" s="141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1" customFormat="1" ht="12" customHeight="1">
      <c r="B76" s="16"/>
      <c r="C76" s="27" t="s">
        <v>98</v>
      </c>
      <c r="D76" s="17"/>
      <c r="E76" s="17"/>
      <c r="F76" s="17"/>
      <c r="G76" s="17"/>
      <c r="H76" s="17"/>
      <c r="I76" s="17"/>
      <c r="J76" s="17"/>
      <c r="K76" s="17"/>
      <c r="L76" s="17"/>
      <c r="M76" s="15"/>
    </row>
    <row r="77" s="2" customFormat="1" ht="16.5" customHeight="1">
      <c r="A77" s="33"/>
      <c r="B77" s="34"/>
      <c r="C77" s="35"/>
      <c r="D77" s="35"/>
      <c r="E77" s="166" t="s">
        <v>99</v>
      </c>
      <c r="F77" s="35"/>
      <c r="G77" s="35"/>
      <c r="H77" s="35"/>
      <c r="I77" s="35"/>
      <c r="J77" s="35"/>
      <c r="K77" s="35"/>
      <c r="L77" s="35"/>
      <c r="M77" s="141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2" customHeight="1">
      <c r="A78" s="33"/>
      <c r="B78" s="34"/>
      <c r="C78" s="27" t="s">
        <v>100</v>
      </c>
      <c r="D78" s="35"/>
      <c r="E78" s="35"/>
      <c r="F78" s="35"/>
      <c r="G78" s="35"/>
      <c r="H78" s="35"/>
      <c r="I78" s="35"/>
      <c r="J78" s="35"/>
      <c r="K78" s="35"/>
      <c r="L78" s="35"/>
      <c r="M78" s="141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6.5" customHeight="1">
      <c r="A79" s="33"/>
      <c r="B79" s="34"/>
      <c r="C79" s="35"/>
      <c r="D79" s="35"/>
      <c r="E79" s="64" t="str">
        <f>E11</f>
        <v>C - VRN</v>
      </c>
      <c r="F79" s="35"/>
      <c r="G79" s="35"/>
      <c r="H79" s="35"/>
      <c r="I79" s="35"/>
      <c r="J79" s="35"/>
      <c r="K79" s="35"/>
      <c r="L79" s="35"/>
      <c r="M79" s="141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6.96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141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2" customHeight="1">
      <c r="A81" s="33"/>
      <c r="B81" s="34"/>
      <c r="C81" s="27" t="s">
        <v>22</v>
      </c>
      <c r="D81" s="35"/>
      <c r="E81" s="35"/>
      <c r="F81" s="22" t="str">
        <f>F14</f>
        <v>silnice II/602 - Jankov, Opatov</v>
      </c>
      <c r="G81" s="35"/>
      <c r="H81" s="35"/>
      <c r="I81" s="27" t="s">
        <v>24</v>
      </c>
      <c r="J81" s="67" t="str">
        <f>IF(J14="","",J14)</f>
        <v>10. 5. 2022</v>
      </c>
      <c r="K81" s="35"/>
      <c r="L81" s="35"/>
      <c r="M81" s="141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6.96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141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5.15" customHeight="1">
      <c r="A83" s="33"/>
      <c r="B83" s="34"/>
      <c r="C83" s="27" t="s">
        <v>26</v>
      </c>
      <c r="D83" s="35"/>
      <c r="E83" s="35"/>
      <c r="F83" s="22" t="str">
        <f>E17</f>
        <v>Kraj Vysočina, Žižkova 1882/57, 58601 Jihlava</v>
      </c>
      <c r="G83" s="35"/>
      <c r="H83" s="35"/>
      <c r="I83" s="27" t="s">
        <v>34</v>
      </c>
      <c r="J83" s="31" t="str">
        <f>E23</f>
        <v>ing. Jan Vítů</v>
      </c>
      <c r="K83" s="35"/>
      <c r="L83" s="35"/>
      <c r="M83" s="141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5.15" customHeight="1">
      <c r="A84" s="33"/>
      <c r="B84" s="34"/>
      <c r="C84" s="27" t="s">
        <v>32</v>
      </c>
      <c r="D84" s="35"/>
      <c r="E84" s="35"/>
      <c r="F84" s="22" t="str">
        <f>IF(E20="","",E20)</f>
        <v>Vyplň údaj</v>
      </c>
      <c r="G84" s="35"/>
      <c r="H84" s="35"/>
      <c r="I84" s="27" t="s">
        <v>36</v>
      </c>
      <c r="J84" s="31" t="str">
        <f>E26</f>
        <v>deke, s.r.o.</v>
      </c>
      <c r="K84" s="35"/>
      <c r="L84" s="35"/>
      <c r="M84" s="141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0.32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141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9" customFormat="1" ht="29.28" customHeight="1">
      <c r="A86" s="171"/>
      <c r="B86" s="172"/>
      <c r="C86" s="173" t="s">
        <v>111</v>
      </c>
      <c r="D86" s="174" t="s">
        <v>61</v>
      </c>
      <c r="E86" s="174" t="s">
        <v>57</v>
      </c>
      <c r="F86" s="174" t="s">
        <v>58</v>
      </c>
      <c r="G86" s="174" t="s">
        <v>112</v>
      </c>
      <c r="H86" s="174" t="s">
        <v>113</v>
      </c>
      <c r="I86" s="174" t="s">
        <v>114</v>
      </c>
      <c r="J86" s="174" t="s">
        <v>115</v>
      </c>
      <c r="K86" s="174" t="s">
        <v>108</v>
      </c>
      <c r="L86" s="175" t="s">
        <v>116</v>
      </c>
      <c r="M86" s="176"/>
      <c r="N86" s="87" t="s">
        <v>20</v>
      </c>
      <c r="O86" s="88" t="s">
        <v>46</v>
      </c>
      <c r="P86" s="88" t="s">
        <v>117</v>
      </c>
      <c r="Q86" s="88" t="s">
        <v>118</v>
      </c>
      <c r="R86" s="88" t="s">
        <v>119</v>
      </c>
      <c r="S86" s="88" t="s">
        <v>120</v>
      </c>
      <c r="T86" s="88" t="s">
        <v>121</v>
      </c>
      <c r="U86" s="88" t="s">
        <v>122</v>
      </c>
      <c r="V86" s="88" t="s">
        <v>123</v>
      </c>
      <c r="W86" s="88" t="s">
        <v>124</v>
      </c>
      <c r="X86" s="89" t="s">
        <v>125</v>
      </c>
      <c r="Y86" s="171"/>
      <c r="Z86" s="171"/>
      <c r="AA86" s="171"/>
      <c r="AB86" s="171"/>
      <c r="AC86" s="171"/>
      <c r="AD86" s="171"/>
      <c r="AE86" s="171"/>
    </row>
    <row r="87" s="2" customFormat="1" ht="22.8" customHeight="1">
      <c r="A87" s="33"/>
      <c r="B87" s="34"/>
      <c r="C87" s="94" t="s">
        <v>126</v>
      </c>
      <c r="D87" s="35"/>
      <c r="E87" s="35"/>
      <c r="F87" s="35"/>
      <c r="G87" s="35"/>
      <c r="H87" s="35"/>
      <c r="I87" s="35"/>
      <c r="J87" s="35"/>
      <c r="K87" s="177">
        <f>BK87</f>
        <v>0</v>
      </c>
      <c r="L87" s="35"/>
      <c r="M87" s="39"/>
      <c r="N87" s="90"/>
      <c r="O87" s="178"/>
      <c r="P87" s="91"/>
      <c r="Q87" s="179">
        <f>SUM(Q88:Q107)</f>
        <v>0</v>
      </c>
      <c r="R87" s="179">
        <f>SUM(R88:R107)</f>
        <v>0</v>
      </c>
      <c r="S87" s="91"/>
      <c r="T87" s="180">
        <f>SUM(T88:T107)</f>
        <v>0</v>
      </c>
      <c r="U87" s="91"/>
      <c r="V87" s="180">
        <f>SUM(V88:V107)</f>
        <v>0</v>
      </c>
      <c r="W87" s="91"/>
      <c r="X87" s="181">
        <f>SUM(X88:X107)</f>
        <v>0</v>
      </c>
      <c r="Y87" s="33"/>
      <c r="Z87" s="33"/>
      <c r="AA87" s="33"/>
      <c r="AB87" s="33"/>
      <c r="AC87" s="33"/>
      <c r="AD87" s="33"/>
      <c r="AE87" s="33"/>
      <c r="AT87" s="12" t="s">
        <v>77</v>
      </c>
      <c r="AU87" s="12" t="s">
        <v>109</v>
      </c>
      <c r="BK87" s="182">
        <f>SUM(BK88:BK107)</f>
        <v>0</v>
      </c>
    </row>
    <row r="88" s="2" customFormat="1" ht="16.5" customHeight="1">
      <c r="A88" s="33"/>
      <c r="B88" s="34"/>
      <c r="C88" s="183" t="s">
        <v>15</v>
      </c>
      <c r="D88" s="183" t="s">
        <v>127</v>
      </c>
      <c r="E88" s="184" t="s">
        <v>243</v>
      </c>
      <c r="F88" s="185" t="s">
        <v>346</v>
      </c>
      <c r="G88" s="186" t="s">
        <v>347</v>
      </c>
      <c r="H88" s="187">
        <v>1</v>
      </c>
      <c r="I88" s="188"/>
      <c r="J88" s="188"/>
      <c r="K88" s="189">
        <f>ROUND(P88*H88,2)</f>
        <v>0</v>
      </c>
      <c r="L88" s="185" t="s">
        <v>20</v>
      </c>
      <c r="M88" s="39"/>
      <c r="N88" s="190" t="s">
        <v>20</v>
      </c>
      <c r="O88" s="191" t="s">
        <v>47</v>
      </c>
      <c r="P88" s="192">
        <f>I88+J88</f>
        <v>0</v>
      </c>
      <c r="Q88" s="192">
        <f>ROUND(I88*H88,2)</f>
        <v>0</v>
      </c>
      <c r="R88" s="192">
        <f>ROUND(J88*H88,2)</f>
        <v>0</v>
      </c>
      <c r="S88" s="79"/>
      <c r="T88" s="193">
        <f>S88*H88</f>
        <v>0</v>
      </c>
      <c r="U88" s="193">
        <v>0</v>
      </c>
      <c r="V88" s="193">
        <f>U88*H88</f>
        <v>0</v>
      </c>
      <c r="W88" s="193">
        <v>0</v>
      </c>
      <c r="X88" s="194">
        <f>W88*H88</f>
        <v>0</v>
      </c>
      <c r="Y88" s="33"/>
      <c r="Z88" s="33"/>
      <c r="AA88" s="33"/>
      <c r="AB88" s="33"/>
      <c r="AC88" s="33"/>
      <c r="AD88" s="33"/>
      <c r="AE88" s="33"/>
      <c r="AR88" s="195" t="s">
        <v>348</v>
      </c>
      <c r="AT88" s="195" t="s">
        <v>127</v>
      </c>
      <c r="AU88" s="195" t="s">
        <v>78</v>
      </c>
      <c r="AY88" s="12" t="s">
        <v>131</v>
      </c>
      <c r="BE88" s="196">
        <f>IF(O88="základní",K88,0)</f>
        <v>0</v>
      </c>
      <c r="BF88" s="196">
        <f>IF(O88="snížená",K88,0)</f>
        <v>0</v>
      </c>
      <c r="BG88" s="196">
        <f>IF(O88="zákl. přenesená",K88,0)</f>
        <v>0</v>
      </c>
      <c r="BH88" s="196">
        <f>IF(O88="sníž. přenesená",K88,0)</f>
        <v>0</v>
      </c>
      <c r="BI88" s="196">
        <f>IF(O88="nulová",K88,0)</f>
        <v>0</v>
      </c>
      <c r="BJ88" s="12" t="s">
        <v>15</v>
      </c>
      <c r="BK88" s="196">
        <f>ROUND(P88*H88,2)</f>
        <v>0</v>
      </c>
      <c r="BL88" s="12" t="s">
        <v>348</v>
      </c>
      <c r="BM88" s="195" t="s">
        <v>349</v>
      </c>
    </row>
    <row r="89" s="2" customFormat="1">
      <c r="A89" s="33"/>
      <c r="B89" s="34"/>
      <c r="C89" s="35"/>
      <c r="D89" s="197" t="s">
        <v>133</v>
      </c>
      <c r="E89" s="35"/>
      <c r="F89" s="198" t="s">
        <v>346</v>
      </c>
      <c r="G89" s="35"/>
      <c r="H89" s="35"/>
      <c r="I89" s="199"/>
      <c r="J89" s="199"/>
      <c r="K89" s="35"/>
      <c r="L89" s="35"/>
      <c r="M89" s="39"/>
      <c r="N89" s="200"/>
      <c r="O89" s="201"/>
      <c r="P89" s="79"/>
      <c r="Q89" s="79"/>
      <c r="R89" s="79"/>
      <c r="S89" s="79"/>
      <c r="T89" s="79"/>
      <c r="U89" s="79"/>
      <c r="V89" s="79"/>
      <c r="W89" s="79"/>
      <c r="X89" s="80"/>
      <c r="Y89" s="33"/>
      <c r="Z89" s="33"/>
      <c r="AA89" s="33"/>
      <c r="AB89" s="33"/>
      <c r="AC89" s="33"/>
      <c r="AD89" s="33"/>
      <c r="AE89" s="33"/>
      <c r="AT89" s="12" t="s">
        <v>133</v>
      </c>
      <c r="AU89" s="12" t="s">
        <v>78</v>
      </c>
    </row>
    <row r="90" s="2" customFormat="1" ht="16.5" customHeight="1">
      <c r="A90" s="33"/>
      <c r="B90" s="34"/>
      <c r="C90" s="183" t="s">
        <v>85</v>
      </c>
      <c r="D90" s="183" t="s">
        <v>127</v>
      </c>
      <c r="E90" s="184" t="s">
        <v>253</v>
      </c>
      <c r="F90" s="185" t="s">
        <v>350</v>
      </c>
      <c r="G90" s="186" t="s">
        <v>347</v>
      </c>
      <c r="H90" s="187">
        <v>2</v>
      </c>
      <c r="I90" s="188"/>
      <c r="J90" s="188"/>
      <c r="K90" s="189">
        <f>ROUND(P90*H90,2)</f>
        <v>0</v>
      </c>
      <c r="L90" s="185" t="s">
        <v>20</v>
      </c>
      <c r="M90" s="39"/>
      <c r="N90" s="190" t="s">
        <v>20</v>
      </c>
      <c r="O90" s="191" t="s">
        <v>47</v>
      </c>
      <c r="P90" s="192">
        <f>I90+J90</f>
        <v>0</v>
      </c>
      <c r="Q90" s="192">
        <f>ROUND(I90*H90,2)</f>
        <v>0</v>
      </c>
      <c r="R90" s="192">
        <f>ROUND(J90*H90,2)</f>
        <v>0</v>
      </c>
      <c r="S90" s="79"/>
      <c r="T90" s="193">
        <f>S90*H90</f>
        <v>0</v>
      </c>
      <c r="U90" s="193">
        <v>0</v>
      </c>
      <c r="V90" s="193">
        <f>U90*H90</f>
        <v>0</v>
      </c>
      <c r="W90" s="193">
        <v>0</v>
      </c>
      <c r="X90" s="194">
        <f>W90*H90</f>
        <v>0</v>
      </c>
      <c r="Y90" s="33"/>
      <c r="Z90" s="33"/>
      <c r="AA90" s="33"/>
      <c r="AB90" s="33"/>
      <c r="AC90" s="33"/>
      <c r="AD90" s="33"/>
      <c r="AE90" s="33"/>
      <c r="AR90" s="195" t="s">
        <v>348</v>
      </c>
      <c r="AT90" s="195" t="s">
        <v>127</v>
      </c>
      <c r="AU90" s="195" t="s">
        <v>78</v>
      </c>
      <c r="AY90" s="12" t="s">
        <v>131</v>
      </c>
      <c r="BE90" s="196">
        <f>IF(O90="základní",K90,0)</f>
        <v>0</v>
      </c>
      <c r="BF90" s="196">
        <f>IF(O90="snížená",K90,0)</f>
        <v>0</v>
      </c>
      <c r="BG90" s="196">
        <f>IF(O90="zákl. přenesená",K90,0)</f>
        <v>0</v>
      </c>
      <c r="BH90" s="196">
        <f>IF(O90="sníž. přenesená",K90,0)</f>
        <v>0</v>
      </c>
      <c r="BI90" s="196">
        <f>IF(O90="nulová",K90,0)</f>
        <v>0</v>
      </c>
      <c r="BJ90" s="12" t="s">
        <v>15</v>
      </c>
      <c r="BK90" s="196">
        <f>ROUND(P90*H90,2)</f>
        <v>0</v>
      </c>
      <c r="BL90" s="12" t="s">
        <v>348</v>
      </c>
      <c r="BM90" s="195" t="s">
        <v>351</v>
      </c>
    </row>
    <row r="91" s="2" customFormat="1">
      <c r="A91" s="33"/>
      <c r="B91" s="34"/>
      <c r="C91" s="35"/>
      <c r="D91" s="197" t="s">
        <v>133</v>
      </c>
      <c r="E91" s="35"/>
      <c r="F91" s="198" t="s">
        <v>350</v>
      </c>
      <c r="G91" s="35"/>
      <c r="H91" s="35"/>
      <c r="I91" s="199"/>
      <c r="J91" s="199"/>
      <c r="K91" s="35"/>
      <c r="L91" s="35"/>
      <c r="M91" s="39"/>
      <c r="N91" s="200"/>
      <c r="O91" s="201"/>
      <c r="P91" s="79"/>
      <c r="Q91" s="79"/>
      <c r="R91" s="79"/>
      <c r="S91" s="79"/>
      <c r="T91" s="79"/>
      <c r="U91" s="79"/>
      <c r="V91" s="79"/>
      <c r="W91" s="79"/>
      <c r="X91" s="80"/>
      <c r="Y91" s="33"/>
      <c r="Z91" s="33"/>
      <c r="AA91" s="33"/>
      <c r="AB91" s="33"/>
      <c r="AC91" s="33"/>
      <c r="AD91" s="33"/>
      <c r="AE91" s="33"/>
      <c r="AT91" s="12" t="s">
        <v>133</v>
      </c>
      <c r="AU91" s="12" t="s">
        <v>78</v>
      </c>
    </row>
    <row r="92" s="2" customFormat="1" ht="16.5" customHeight="1">
      <c r="A92" s="33"/>
      <c r="B92" s="34"/>
      <c r="C92" s="183" t="s">
        <v>142</v>
      </c>
      <c r="D92" s="183" t="s">
        <v>127</v>
      </c>
      <c r="E92" s="184" t="s">
        <v>256</v>
      </c>
      <c r="F92" s="185" t="s">
        <v>352</v>
      </c>
      <c r="G92" s="186" t="s">
        <v>347</v>
      </c>
      <c r="H92" s="187">
        <v>4</v>
      </c>
      <c r="I92" s="188"/>
      <c r="J92" s="188"/>
      <c r="K92" s="189">
        <f>ROUND(P92*H92,2)</f>
        <v>0</v>
      </c>
      <c r="L92" s="185" t="s">
        <v>20</v>
      </c>
      <c r="M92" s="39"/>
      <c r="N92" s="190" t="s">
        <v>20</v>
      </c>
      <c r="O92" s="191" t="s">
        <v>47</v>
      </c>
      <c r="P92" s="192">
        <f>I92+J92</f>
        <v>0</v>
      </c>
      <c r="Q92" s="192">
        <f>ROUND(I92*H92,2)</f>
        <v>0</v>
      </c>
      <c r="R92" s="192">
        <f>ROUND(J92*H92,2)</f>
        <v>0</v>
      </c>
      <c r="S92" s="79"/>
      <c r="T92" s="193">
        <f>S92*H92</f>
        <v>0</v>
      </c>
      <c r="U92" s="193">
        <v>0</v>
      </c>
      <c r="V92" s="193">
        <f>U92*H92</f>
        <v>0</v>
      </c>
      <c r="W92" s="193">
        <v>0</v>
      </c>
      <c r="X92" s="194">
        <f>W92*H92</f>
        <v>0</v>
      </c>
      <c r="Y92" s="33"/>
      <c r="Z92" s="33"/>
      <c r="AA92" s="33"/>
      <c r="AB92" s="33"/>
      <c r="AC92" s="33"/>
      <c r="AD92" s="33"/>
      <c r="AE92" s="33"/>
      <c r="AR92" s="195" t="s">
        <v>348</v>
      </c>
      <c r="AT92" s="195" t="s">
        <v>127</v>
      </c>
      <c r="AU92" s="195" t="s">
        <v>78</v>
      </c>
      <c r="AY92" s="12" t="s">
        <v>131</v>
      </c>
      <c r="BE92" s="196">
        <f>IF(O92="základní",K92,0)</f>
        <v>0</v>
      </c>
      <c r="BF92" s="196">
        <f>IF(O92="snížená",K92,0)</f>
        <v>0</v>
      </c>
      <c r="BG92" s="196">
        <f>IF(O92="zákl. přenesená",K92,0)</f>
        <v>0</v>
      </c>
      <c r="BH92" s="196">
        <f>IF(O92="sníž. přenesená",K92,0)</f>
        <v>0</v>
      </c>
      <c r="BI92" s="196">
        <f>IF(O92="nulová",K92,0)</f>
        <v>0</v>
      </c>
      <c r="BJ92" s="12" t="s">
        <v>15</v>
      </c>
      <c r="BK92" s="196">
        <f>ROUND(P92*H92,2)</f>
        <v>0</v>
      </c>
      <c r="BL92" s="12" t="s">
        <v>348</v>
      </c>
      <c r="BM92" s="195" t="s">
        <v>353</v>
      </c>
    </row>
    <row r="93" s="2" customFormat="1">
      <c r="A93" s="33"/>
      <c r="B93" s="34"/>
      <c r="C93" s="35"/>
      <c r="D93" s="197" t="s">
        <v>133</v>
      </c>
      <c r="E93" s="35"/>
      <c r="F93" s="198" t="s">
        <v>352</v>
      </c>
      <c r="G93" s="35"/>
      <c r="H93" s="35"/>
      <c r="I93" s="199"/>
      <c r="J93" s="199"/>
      <c r="K93" s="35"/>
      <c r="L93" s="35"/>
      <c r="M93" s="39"/>
      <c r="N93" s="200"/>
      <c r="O93" s="201"/>
      <c r="P93" s="79"/>
      <c r="Q93" s="79"/>
      <c r="R93" s="79"/>
      <c r="S93" s="79"/>
      <c r="T93" s="79"/>
      <c r="U93" s="79"/>
      <c r="V93" s="79"/>
      <c r="W93" s="79"/>
      <c r="X93" s="80"/>
      <c r="Y93" s="33"/>
      <c r="Z93" s="33"/>
      <c r="AA93" s="33"/>
      <c r="AB93" s="33"/>
      <c r="AC93" s="33"/>
      <c r="AD93" s="33"/>
      <c r="AE93" s="33"/>
      <c r="AT93" s="12" t="s">
        <v>133</v>
      </c>
      <c r="AU93" s="12" t="s">
        <v>78</v>
      </c>
    </row>
    <row r="94" s="2" customFormat="1" ht="16.5" customHeight="1">
      <c r="A94" s="33"/>
      <c r="B94" s="34"/>
      <c r="C94" s="183" t="s">
        <v>148</v>
      </c>
      <c r="D94" s="183" t="s">
        <v>127</v>
      </c>
      <c r="E94" s="184" t="s">
        <v>259</v>
      </c>
      <c r="F94" s="185" t="s">
        <v>354</v>
      </c>
      <c r="G94" s="186" t="s">
        <v>347</v>
      </c>
      <c r="H94" s="187">
        <v>1</v>
      </c>
      <c r="I94" s="188"/>
      <c r="J94" s="188"/>
      <c r="K94" s="189">
        <f>ROUND(P94*H94,2)</f>
        <v>0</v>
      </c>
      <c r="L94" s="185" t="s">
        <v>20</v>
      </c>
      <c r="M94" s="39"/>
      <c r="N94" s="190" t="s">
        <v>20</v>
      </c>
      <c r="O94" s="191" t="s">
        <v>47</v>
      </c>
      <c r="P94" s="192">
        <f>I94+J94</f>
        <v>0</v>
      </c>
      <c r="Q94" s="192">
        <f>ROUND(I94*H94,2)</f>
        <v>0</v>
      </c>
      <c r="R94" s="192">
        <f>ROUND(J94*H94,2)</f>
        <v>0</v>
      </c>
      <c r="S94" s="79"/>
      <c r="T94" s="193">
        <f>S94*H94</f>
        <v>0</v>
      </c>
      <c r="U94" s="193">
        <v>0</v>
      </c>
      <c r="V94" s="193">
        <f>U94*H94</f>
        <v>0</v>
      </c>
      <c r="W94" s="193">
        <v>0</v>
      </c>
      <c r="X94" s="194">
        <f>W94*H94</f>
        <v>0</v>
      </c>
      <c r="Y94" s="33"/>
      <c r="Z94" s="33"/>
      <c r="AA94" s="33"/>
      <c r="AB94" s="33"/>
      <c r="AC94" s="33"/>
      <c r="AD94" s="33"/>
      <c r="AE94" s="33"/>
      <c r="AR94" s="195" t="s">
        <v>348</v>
      </c>
      <c r="AT94" s="195" t="s">
        <v>127</v>
      </c>
      <c r="AU94" s="195" t="s">
        <v>78</v>
      </c>
      <c r="AY94" s="12" t="s">
        <v>131</v>
      </c>
      <c r="BE94" s="196">
        <f>IF(O94="základní",K94,0)</f>
        <v>0</v>
      </c>
      <c r="BF94" s="196">
        <f>IF(O94="snížená",K94,0)</f>
        <v>0</v>
      </c>
      <c r="BG94" s="196">
        <f>IF(O94="zákl. přenesená",K94,0)</f>
        <v>0</v>
      </c>
      <c r="BH94" s="196">
        <f>IF(O94="sníž. přenesená",K94,0)</f>
        <v>0</v>
      </c>
      <c r="BI94" s="196">
        <f>IF(O94="nulová",K94,0)</f>
        <v>0</v>
      </c>
      <c r="BJ94" s="12" t="s">
        <v>15</v>
      </c>
      <c r="BK94" s="196">
        <f>ROUND(P94*H94,2)</f>
        <v>0</v>
      </c>
      <c r="BL94" s="12" t="s">
        <v>348</v>
      </c>
      <c r="BM94" s="195" t="s">
        <v>355</v>
      </c>
    </row>
    <row r="95" s="2" customFormat="1">
      <c r="A95" s="33"/>
      <c r="B95" s="34"/>
      <c r="C95" s="35"/>
      <c r="D95" s="197" t="s">
        <v>133</v>
      </c>
      <c r="E95" s="35"/>
      <c r="F95" s="198" t="s">
        <v>354</v>
      </c>
      <c r="G95" s="35"/>
      <c r="H95" s="35"/>
      <c r="I95" s="199"/>
      <c r="J95" s="199"/>
      <c r="K95" s="35"/>
      <c r="L95" s="35"/>
      <c r="M95" s="39"/>
      <c r="N95" s="200"/>
      <c r="O95" s="201"/>
      <c r="P95" s="79"/>
      <c r="Q95" s="79"/>
      <c r="R95" s="79"/>
      <c r="S95" s="79"/>
      <c r="T95" s="79"/>
      <c r="U95" s="79"/>
      <c r="V95" s="79"/>
      <c r="W95" s="79"/>
      <c r="X95" s="80"/>
      <c r="Y95" s="33"/>
      <c r="Z95" s="33"/>
      <c r="AA95" s="33"/>
      <c r="AB95" s="33"/>
      <c r="AC95" s="33"/>
      <c r="AD95" s="33"/>
      <c r="AE95" s="33"/>
      <c r="AT95" s="12" t="s">
        <v>133</v>
      </c>
      <c r="AU95" s="12" t="s">
        <v>78</v>
      </c>
    </row>
    <row r="96" s="2" customFormat="1" ht="16.5" customHeight="1">
      <c r="A96" s="33"/>
      <c r="B96" s="34"/>
      <c r="C96" s="183" t="s">
        <v>155</v>
      </c>
      <c r="D96" s="183" t="s">
        <v>127</v>
      </c>
      <c r="E96" s="184" t="s">
        <v>263</v>
      </c>
      <c r="F96" s="185" t="s">
        <v>356</v>
      </c>
      <c r="G96" s="186" t="s">
        <v>347</v>
      </c>
      <c r="H96" s="187">
        <v>1</v>
      </c>
      <c r="I96" s="188"/>
      <c r="J96" s="188"/>
      <c r="K96" s="189">
        <f>ROUND(P96*H96,2)</f>
        <v>0</v>
      </c>
      <c r="L96" s="185" t="s">
        <v>20</v>
      </c>
      <c r="M96" s="39"/>
      <c r="N96" s="190" t="s">
        <v>20</v>
      </c>
      <c r="O96" s="191" t="s">
        <v>47</v>
      </c>
      <c r="P96" s="192">
        <f>I96+J96</f>
        <v>0</v>
      </c>
      <c r="Q96" s="192">
        <f>ROUND(I96*H96,2)</f>
        <v>0</v>
      </c>
      <c r="R96" s="192">
        <f>ROUND(J96*H96,2)</f>
        <v>0</v>
      </c>
      <c r="S96" s="79"/>
      <c r="T96" s="193">
        <f>S96*H96</f>
        <v>0</v>
      </c>
      <c r="U96" s="193">
        <v>0</v>
      </c>
      <c r="V96" s="193">
        <f>U96*H96</f>
        <v>0</v>
      </c>
      <c r="W96" s="193">
        <v>0</v>
      </c>
      <c r="X96" s="194">
        <f>W96*H96</f>
        <v>0</v>
      </c>
      <c r="Y96" s="33"/>
      <c r="Z96" s="33"/>
      <c r="AA96" s="33"/>
      <c r="AB96" s="33"/>
      <c r="AC96" s="33"/>
      <c r="AD96" s="33"/>
      <c r="AE96" s="33"/>
      <c r="AR96" s="195" t="s">
        <v>348</v>
      </c>
      <c r="AT96" s="195" t="s">
        <v>127</v>
      </c>
      <c r="AU96" s="195" t="s">
        <v>78</v>
      </c>
      <c r="AY96" s="12" t="s">
        <v>131</v>
      </c>
      <c r="BE96" s="196">
        <f>IF(O96="základní",K96,0)</f>
        <v>0</v>
      </c>
      <c r="BF96" s="196">
        <f>IF(O96="snížená",K96,0)</f>
        <v>0</v>
      </c>
      <c r="BG96" s="196">
        <f>IF(O96="zákl. přenesená",K96,0)</f>
        <v>0</v>
      </c>
      <c r="BH96" s="196">
        <f>IF(O96="sníž. přenesená",K96,0)</f>
        <v>0</v>
      </c>
      <c r="BI96" s="196">
        <f>IF(O96="nulová",K96,0)</f>
        <v>0</v>
      </c>
      <c r="BJ96" s="12" t="s">
        <v>15</v>
      </c>
      <c r="BK96" s="196">
        <f>ROUND(P96*H96,2)</f>
        <v>0</v>
      </c>
      <c r="BL96" s="12" t="s">
        <v>348</v>
      </c>
      <c r="BM96" s="195" t="s">
        <v>357</v>
      </c>
    </row>
    <row r="97" s="2" customFormat="1">
      <c r="A97" s="33"/>
      <c r="B97" s="34"/>
      <c r="C97" s="35"/>
      <c r="D97" s="197" t="s">
        <v>133</v>
      </c>
      <c r="E97" s="35"/>
      <c r="F97" s="198" t="s">
        <v>356</v>
      </c>
      <c r="G97" s="35"/>
      <c r="H97" s="35"/>
      <c r="I97" s="199"/>
      <c r="J97" s="199"/>
      <c r="K97" s="35"/>
      <c r="L97" s="35"/>
      <c r="M97" s="39"/>
      <c r="N97" s="200"/>
      <c r="O97" s="201"/>
      <c r="P97" s="79"/>
      <c r="Q97" s="79"/>
      <c r="R97" s="79"/>
      <c r="S97" s="79"/>
      <c r="T97" s="79"/>
      <c r="U97" s="79"/>
      <c r="V97" s="79"/>
      <c r="W97" s="79"/>
      <c r="X97" s="80"/>
      <c r="Y97" s="33"/>
      <c r="Z97" s="33"/>
      <c r="AA97" s="33"/>
      <c r="AB97" s="33"/>
      <c r="AC97" s="33"/>
      <c r="AD97" s="33"/>
      <c r="AE97" s="33"/>
      <c r="AT97" s="12" t="s">
        <v>133</v>
      </c>
      <c r="AU97" s="12" t="s">
        <v>78</v>
      </c>
    </row>
    <row r="98" s="2" customFormat="1" ht="16.5" customHeight="1">
      <c r="A98" s="33"/>
      <c r="B98" s="34"/>
      <c r="C98" s="183" t="s">
        <v>162</v>
      </c>
      <c r="D98" s="183" t="s">
        <v>127</v>
      </c>
      <c r="E98" s="184" t="s">
        <v>358</v>
      </c>
      <c r="F98" s="185" t="s">
        <v>359</v>
      </c>
      <c r="G98" s="186" t="s">
        <v>347</v>
      </c>
      <c r="H98" s="187">
        <v>1</v>
      </c>
      <c r="I98" s="188"/>
      <c r="J98" s="188"/>
      <c r="K98" s="189">
        <f>ROUND(P98*H98,2)</f>
        <v>0</v>
      </c>
      <c r="L98" s="185" t="s">
        <v>20</v>
      </c>
      <c r="M98" s="39"/>
      <c r="N98" s="190" t="s">
        <v>20</v>
      </c>
      <c r="O98" s="191" t="s">
        <v>47</v>
      </c>
      <c r="P98" s="192">
        <f>I98+J98</f>
        <v>0</v>
      </c>
      <c r="Q98" s="192">
        <f>ROUND(I98*H98,2)</f>
        <v>0</v>
      </c>
      <c r="R98" s="192">
        <f>ROUND(J98*H98,2)</f>
        <v>0</v>
      </c>
      <c r="S98" s="79"/>
      <c r="T98" s="193">
        <f>S98*H98</f>
        <v>0</v>
      </c>
      <c r="U98" s="193">
        <v>0</v>
      </c>
      <c r="V98" s="193">
        <f>U98*H98</f>
        <v>0</v>
      </c>
      <c r="W98" s="193">
        <v>0</v>
      </c>
      <c r="X98" s="194">
        <f>W98*H98</f>
        <v>0</v>
      </c>
      <c r="Y98" s="33"/>
      <c r="Z98" s="33"/>
      <c r="AA98" s="33"/>
      <c r="AB98" s="33"/>
      <c r="AC98" s="33"/>
      <c r="AD98" s="33"/>
      <c r="AE98" s="33"/>
      <c r="AR98" s="195" t="s">
        <v>348</v>
      </c>
      <c r="AT98" s="195" t="s">
        <v>127</v>
      </c>
      <c r="AU98" s="195" t="s">
        <v>78</v>
      </c>
      <c r="AY98" s="12" t="s">
        <v>131</v>
      </c>
      <c r="BE98" s="196">
        <f>IF(O98="základní",K98,0)</f>
        <v>0</v>
      </c>
      <c r="BF98" s="196">
        <f>IF(O98="snížená",K98,0)</f>
        <v>0</v>
      </c>
      <c r="BG98" s="196">
        <f>IF(O98="zákl. přenesená",K98,0)</f>
        <v>0</v>
      </c>
      <c r="BH98" s="196">
        <f>IF(O98="sníž. přenesená",K98,0)</f>
        <v>0</v>
      </c>
      <c r="BI98" s="196">
        <f>IF(O98="nulová",K98,0)</f>
        <v>0</v>
      </c>
      <c r="BJ98" s="12" t="s">
        <v>15</v>
      </c>
      <c r="BK98" s="196">
        <f>ROUND(P98*H98,2)</f>
        <v>0</v>
      </c>
      <c r="BL98" s="12" t="s">
        <v>348</v>
      </c>
      <c r="BM98" s="195" t="s">
        <v>360</v>
      </c>
    </row>
    <row r="99" s="2" customFormat="1">
      <c r="A99" s="33"/>
      <c r="B99" s="34"/>
      <c r="C99" s="35"/>
      <c r="D99" s="197" t="s">
        <v>133</v>
      </c>
      <c r="E99" s="35"/>
      <c r="F99" s="198" t="s">
        <v>359</v>
      </c>
      <c r="G99" s="35"/>
      <c r="H99" s="35"/>
      <c r="I99" s="199"/>
      <c r="J99" s="199"/>
      <c r="K99" s="35"/>
      <c r="L99" s="35"/>
      <c r="M99" s="39"/>
      <c r="N99" s="200"/>
      <c r="O99" s="201"/>
      <c r="P99" s="79"/>
      <c r="Q99" s="79"/>
      <c r="R99" s="79"/>
      <c r="S99" s="79"/>
      <c r="T99" s="79"/>
      <c r="U99" s="79"/>
      <c r="V99" s="79"/>
      <c r="W99" s="79"/>
      <c r="X99" s="80"/>
      <c r="Y99" s="33"/>
      <c r="Z99" s="33"/>
      <c r="AA99" s="33"/>
      <c r="AB99" s="33"/>
      <c r="AC99" s="33"/>
      <c r="AD99" s="33"/>
      <c r="AE99" s="33"/>
      <c r="AT99" s="12" t="s">
        <v>133</v>
      </c>
      <c r="AU99" s="12" t="s">
        <v>78</v>
      </c>
    </row>
    <row r="100" s="2" customFormat="1" ht="16.5" customHeight="1">
      <c r="A100" s="33"/>
      <c r="B100" s="34"/>
      <c r="C100" s="183" t="s">
        <v>167</v>
      </c>
      <c r="D100" s="183" t="s">
        <v>127</v>
      </c>
      <c r="E100" s="184" t="s">
        <v>361</v>
      </c>
      <c r="F100" s="185" t="s">
        <v>362</v>
      </c>
      <c r="G100" s="186" t="s">
        <v>347</v>
      </c>
      <c r="H100" s="187">
        <v>1</v>
      </c>
      <c r="I100" s="188"/>
      <c r="J100" s="188"/>
      <c r="K100" s="189">
        <f>ROUND(P100*H100,2)</f>
        <v>0</v>
      </c>
      <c r="L100" s="185" t="s">
        <v>20</v>
      </c>
      <c r="M100" s="39"/>
      <c r="N100" s="190" t="s">
        <v>20</v>
      </c>
      <c r="O100" s="191" t="s">
        <v>47</v>
      </c>
      <c r="P100" s="192">
        <f>I100+J100</f>
        <v>0</v>
      </c>
      <c r="Q100" s="192">
        <f>ROUND(I100*H100,2)</f>
        <v>0</v>
      </c>
      <c r="R100" s="192">
        <f>ROUND(J100*H100,2)</f>
        <v>0</v>
      </c>
      <c r="S100" s="79"/>
      <c r="T100" s="193">
        <f>S100*H100</f>
        <v>0</v>
      </c>
      <c r="U100" s="193">
        <v>0</v>
      </c>
      <c r="V100" s="193">
        <f>U100*H100</f>
        <v>0</v>
      </c>
      <c r="W100" s="193">
        <v>0</v>
      </c>
      <c r="X100" s="194">
        <f>W100*H100</f>
        <v>0</v>
      </c>
      <c r="Y100" s="33"/>
      <c r="Z100" s="33"/>
      <c r="AA100" s="33"/>
      <c r="AB100" s="33"/>
      <c r="AC100" s="33"/>
      <c r="AD100" s="33"/>
      <c r="AE100" s="33"/>
      <c r="AR100" s="195" t="s">
        <v>348</v>
      </c>
      <c r="AT100" s="195" t="s">
        <v>127</v>
      </c>
      <c r="AU100" s="195" t="s">
        <v>78</v>
      </c>
      <c r="AY100" s="12" t="s">
        <v>131</v>
      </c>
      <c r="BE100" s="196">
        <f>IF(O100="základní",K100,0)</f>
        <v>0</v>
      </c>
      <c r="BF100" s="196">
        <f>IF(O100="snížená",K100,0)</f>
        <v>0</v>
      </c>
      <c r="BG100" s="196">
        <f>IF(O100="zákl. přenesená",K100,0)</f>
        <v>0</v>
      </c>
      <c r="BH100" s="196">
        <f>IF(O100="sníž. přenesená",K100,0)</f>
        <v>0</v>
      </c>
      <c r="BI100" s="196">
        <f>IF(O100="nulová",K100,0)</f>
        <v>0</v>
      </c>
      <c r="BJ100" s="12" t="s">
        <v>15</v>
      </c>
      <c r="BK100" s="196">
        <f>ROUND(P100*H100,2)</f>
        <v>0</v>
      </c>
      <c r="BL100" s="12" t="s">
        <v>348</v>
      </c>
      <c r="BM100" s="195" t="s">
        <v>363</v>
      </c>
    </row>
    <row r="101" s="2" customFormat="1">
      <c r="A101" s="33"/>
      <c r="B101" s="34"/>
      <c r="C101" s="35"/>
      <c r="D101" s="197" t="s">
        <v>133</v>
      </c>
      <c r="E101" s="35"/>
      <c r="F101" s="198" t="s">
        <v>362</v>
      </c>
      <c r="G101" s="35"/>
      <c r="H101" s="35"/>
      <c r="I101" s="199"/>
      <c r="J101" s="199"/>
      <c r="K101" s="35"/>
      <c r="L101" s="35"/>
      <c r="M101" s="39"/>
      <c r="N101" s="200"/>
      <c r="O101" s="201"/>
      <c r="P101" s="79"/>
      <c r="Q101" s="79"/>
      <c r="R101" s="79"/>
      <c r="S101" s="79"/>
      <c r="T101" s="79"/>
      <c r="U101" s="79"/>
      <c r="V101" s="79"/>
      <c r="W101" s="79"/>
      <c r="X101" s="80"/>
      <c r="Y101" s="33"/>
      <c r="Z101" s="33"/>
      <c r="AA101" s="33"/>
      <c r="AB101" s="33"/>
      <c r="AC101" s="33"/>
      <c r="AD101" s="33"/>
      <c r="AE101" s="33"/>
      <c r="AT101" s="12" t="s">
        <v>133</v>
      </c>
      <c r="AU101" s="12" t="s">
        <v>78</v>
      </c>
    </row>
    <row r="102" s="2" customFormat="1" ht="16.5" customHeight="1">
      <c r="A102" s="33"/>
      <c r="B102" s="34"/>
      <c r="C102" s="183" t="s">
        <v>172</v>
      </c>
      <c r="D102" s="183" t="s">
        <v>127</v>
      </c>
      <c r="E102" s="184" t="s">
        <v>364</v>
      </c>
      <c r="F102" s="185" t="s">
        <v>365</v>
      </c>
      <c r="G102" s="186" t="s">
        <v>347</v>
      </c>
      <c r="H102" s="187">
        <v>1</v>
      </c>
      <c r="I102" s="188"/>
      <c r="J102" s="188"/>
      <c r="K102" s="189">
        <f>ROUND(P102*H102,2)</f>
        <v>0</v>
      </c>
      <c r="L102" s="185" t="s">
        <v>20</v>
      </c>
      <c r="M102" s="39"/>
      <c r="N102" s="190" t="s">
        <v>20</v>
      </c>
      <c r="O102" s="191" t="s">
        <v>47</v>
      </c>
      <c r="P102" s="192">
        <f>I102+J102</f>
        <v>0</v>
      </c>
      <c r="Q102" s="192">
        <f>ROUND(I102*H102,2)</f>
        <v>0</v>
      </c>
      <c r="R102" s="192">
        <f>ROUND(J102*H102,2)</f>
        <v>0</v>
      </c>
      <c r="S102" s="79"/>
      <c r="T102" s="193">
        <f>S102*H102</f>
        <v>0</v>
      </c>
      <c r="U102" s="193">
        <v>0</v>
      </c>
      <c r="V102" s="193">
        <f>U102*H102</f>
        <v>0</v>
      </c>
      <c r="W102" s="193">
        <v>0</v>
      </c>
      <c r="X102" s="194">
        <f>W102*H102</f>
        <v>0</v>
      </c>
      <c r="Y102" s="33"/>
      <c r="Z102" s="33"/>
      <c r="AA102" s="33"/>
      <c r="AB102" s="33"/>
      <c r="AC102" s="33"/>
      <c r="AD102" s="33"/>
      <c r="AE102" s="33"/>
      <c r="AR102" s="195" t="s">
        <v>348</v>
      </c>
      <c r="AT102" s="195" t="s">
        <v>127</v>
      </c>
      <c r="AU102" s="195" t="s">
        <v>78</v>
      </c>
      <c r="AY102" s="12" t="s">
        <v>131</v>
      </c>
      <c r="BE102" s="196">
        <f>IF(O102="základní",K102,0)</f>
        <v>0</v>
      </c>
      <c r="BF102" s="196">
        <f>IF(O102="snížená",K102,0)</f>
        <v>0</v>
      </c>
      <c r="BG102" s="196">
        <f>IF(O102="zákl. přenesená",K102,0)</f>
        <v>0</v>
      </c>
      <c r="BH102" s="196">
        <f>IF(O102="sníž. přenesená",K102,0)</f>
        <v>0</v>
      </c>
      <c r="BI102" s="196">
        <f>IF(O102="nulová",K102,0)</f>
        <v>0</v>
      </c>
      <c r="BJ102" s="12" t="s">
        <v>15</v>
      </c>
      <c r="BK102" s="196">
        <f>ROUND(P102*H102,2)</f>
        <v>0</v>
      </c>
      <c r="BL102" s="12" t="s">
        <v>348</v>
      </c>
      <c r="BM102" s="195" t="s">
        <v>366</v>
      </c>
    </row>
    <row r="103" s="2" customFormat="1">
      <c r="A103" s="33"/>
      <c r="B103" s="34"/>
      <c r="C103" s="35"/>
      <c r="D103" s="197" t="s">
        <v>133</v>
      </c>
      <c r="E103" s="35"/>
      <c r="F103" s="198" t="s">
        <v>365</v>
      </c>
      <c r="G103" s="35"/>
      <c r="H103" s="35"/>
      <c r="I103" s="199"/>
      <c r="J103" s="199"/>
      <c r="K103" s="35"/>
      <c r="L103" s="35"/>
      <c r="M103" s="39"/>
      <c r="N103" s="200"/>
      <c r="O103" s="201"/>
      <c r="P103" s="79"/>
      <c r="Q103" s="79"/>
      <c r="R103" s="79"/>
      <c r="S103" s="79"/>
      <c r="T103" s="79"/>
      <c r="U103" s="79"/>
      <c r="V103" s="79"/>
      <c r="W103" s="79"/>
      <c r="X103" s="80"/>
      <c r="Y103" s="33"/>
      <c r="Z103" s="33"/>
      <c r="AA103" s="33"/>
      <c r="AB103" s="33"/>
      <c r="AC103" s="33"/>
      <c r="AD103" s="33"/>
      <c r="AE103" s="33"/>
      <c r="AT103" s="12" t="s">
        <v>133</v>
      </c>
      <c r="AU103" s="12" t="s">
        <v>78</v>
      </c>
    </row>
    <row r="104" s="2" customFormat="1" ht="16.5" customHeight="1">
      <c r="A104" s="33"/>
      <c r="B104" s="34"/>
      <c r="C104" s="183" t="s">
        <v>176</v>
      </c>
      <c r="D104" s="183" t="s">
        <v>127</v>
      </c>
      <c r="E104" s="184" t="s">
        <v>367</v>
      </c>
      <c r="F104" s="185" t="s">
        <v>368</v>
      </c>
      <c r="G104" s="186" t="s">
        <v>347</v>
      </c>
      <c r="H104" s="187">
        <v>1</v>
      </c>
      <c r="I104" s="188"/>
      <c r="J104" s="188"/>
      <c r="K104" s="189">
        <f>ROUND(P104*H104,2)</f>
        <v>0</v>
      </c>
      <c r="L104" s="185" t="s">
        <v>20</v>
      </c>
      <c r="M104" s="39"/>
      <c r="N104" s="190" t="s">
        <v>20</v>
      </c>
      <c r="O104" s="191" t="s">
        <v>47</v>
      </c>
      <c r="P104" s="192">
        <f>I104+J104</f>
        <v>0</v>
      </c>
      <c r="Q104" s="192">
        <f>ROUND(I104*H104,2)</f>
        <v>0</v>
      </c>
      <c r="R104" s="192">
        <f>ROUND(J104*H104,2)</f>
        <v>0</v>
      </c>
      <c r="S104" s="79"/>
      <c r="T104" s="193">
        <f>S104*H104</f>
        <v>0</v>
      </c>
      <c r="U104" s="193">
        <v>0</v>
      </c>
      <c r="V104" s="193">
        <f>U104*H104</f>
        <v>0</v>
      </c>
      <c r="W104" s="193">
        <v>0</v>
      </c>
      <c r="X104" s="194">
        <f>W104*H104</f>
        <v>0</v>
      </c>
      <c r="Y104" s="33"/>
      <c r="Z104" s="33"/>
      <c r="AA104" s="33"/>
      <c r="AB104" s="33"/>
      <c r="AC104" s="33"/>
      <c r="AD104" s="33"/>
      <c r="AE104" s="33"/>
      <c r="AR104" s="195" t="s">
        <v>348</v>
      </c>
      <c r="AT104" s="195" t="s">
        <v>127</v>
      </c>
      <c r="AU104" s="195" t="s">
        <v>78</v>
      </c>
      <c r="AY104" s="12" t="s">
        <v>131</v>
      </c>
      <c r="BE104" s="196">
        <f>IF(O104="základní",K104,0)</f>
        <v>0</v>
      </c>
      <c r="BF104" s="196">
        <f>IF(O104="snížená",K104,0)</f>
        <v>0</v>
      </c>
      <c r="BG104" s="196">
        <f>IF(O104="zákl. přenesená",K104,0)</f>
        <v>0</v>
      </c>
      <c r="BH104" s="196">
        <f>IF(O104="sníž. přenesená",K104,0)</f>
        <v>0</v>
      </c>
      <c r="BI104" s="196">
        <f>IF(O104="nulová",K104,0)</f>
        <v>0</v>
      </c>
      <c r="BJ104" s="12" t="s">
        <v>15</v>
      </c>
      <c r="BK104" s="196">
        <f>ROUND(P104*H104,2)</f>
        <v>0</v>
      </c>
      <c r="BL104" s="12" t="s">
        <v>348</v>
      </c>
      <c r="BM104" s="195" t="s">
        <v>369</v>
      </c>
    </row>
    <row r="105" s="2" customFormat="1">
      <c r="A105" s="33"/>
      <c r="B105" s="34"/>
      <c r="C105" s="35"/>
      <c r="D105" s="197" t="s">
        <v>133</v>
      </c>
      <c r="E105" s="35"/>
      <c r="F105" s="198" t="s">
        <v>368</v>
      </c>
      <c r="G105" s="35"/>
      <c r="H105" s="35"/>
      <c r="I105" s="199"/>
      <c r="J105" s="199"/>
      <c r="K105" s="35"/>
      <c r="L105" s="35"/>
      <c r="M105" s="39"/>
      <c r="N105" s="200"/>
      <c r="O105" s="201"/>
      <c r="P105" s="79"/>
      <c r="Q105" s="79"/>
      <c r="R105" s="79"/>
      <c r="S105" s="79"/>
      <c r="T105" s="79"/>
      <c r="U105" s="79"/>
      <c r="V105" s="79"/>
      <c r="W105" s="79"/>
      <c r="X105" s="80"/>
      <c r="Y105" s="33"/>
      <c r="Z105" s="33"/>
      <c r="AA105" s="33"/>
      <c r="AB105" s="33"/>
      <c r="AC105" s="33"/>
      <c r="AD105" s="33"/>
      <c r="AE105" s="33"/>
      <c r="AT105" s="12" t="s">
        <v>133</v>
      </c>
      <c r="AU105" s="12" t="s">
        <v>78</v>
      </c>
    </row>
    <row r="106" s="2" customFormat="1" ht="16.5" customHeight="1">
      <c r="A106" s="33"/>
      <c r="B106" s="34"/>
      <c r="C106" s="183" t="s">
        <v>181</v>
      </c>
      <c r="D106" s="183" t="s">
        <v>127</v>
      </c>
      <c r="E106" s="184" t="s">
        <v>370</v>
      </c>
      <c r="F106" s="185" t="s">
        <v>371</v>
      </c>
      <c r="G106" s="186" t="s">
        <v>347</v>
      </c>
      <c r="H106" s="187">
        <v>1</v>
      </c>
      <c r="I106" s="188"/>
      <c r="J106" s="188"/>
      <c r="K106" s="189">
        <f>ROUND(P106*H106,2)</f>
        <v>0</v>
      </c>
      <c r="L106" s="185" t="s">
        <v>20</v>
      </c>
      <c r="M106" s="39"/>
      <c r="N106" s="190" t="s">
        <v>20</v>
      </c>
      <c r="O106" s="191" t="s">
        <v>47</v>
      </c>
      <c r="P106" s="192">
        <f>I106+J106</f>
        <v>0</v>
      </c>
      <c r="Q106" s="192">
        <f>ROUND(I106*H106,2)</f>
        <v>0</v>
      </c>
      <c r="R106" s="192">
        <f>ROUND(J106*H106,2)</f>
        <v>0</v>
      </c>
      <c r="S106" s="79"/>
      <c r="T106" s="193">
        <f>S106*H106</f>
        <v>0</v>
      </c>
      <c r="U106" s="193">
        <v>0</v>
      </c>
      <c r="V106" s="193">
        <f>U106*H106</f>
        <v>0</v>
      </c>
      <c r="W106" s="193">
        <v>0</v>
      </c>
      <c r="X106" s="194">
        <f>W106*H106</f>
        <v>0</v>
      </c>
      <c r="Y106" s="33"/>
      <c r="Z106" s="33"/>
      <c r="AA106" s="33"/>
      <c r="AB106" s="33"/>
      <c r="AC106" s="33"/>
      <c r="AD106" s="33"/>
      <c r="AE106" s="33"/>
      <c r="AR106" s="195" t="s">
        <v>348</v>
      </c>
      <c r="AT106" s="195" t="s">
        <v>127</v>
      </c>
      <c r="AU106" s="195" t="s">
        <v>78</v>
      </c>
      <c r="AY106" s="12" t="s">
        <v>131</v>
      </c>
      <c r="BE106" s="196">
        <f>IF(O106="základní",K106,0)</f>
        <v>0</v>
      </c>
      <c r="BF106" s="196">
        <f>IF(O106="snížená",K106,0)</f>
        <v>0</v>
      </c>
      <c r="BG106" s="196">
        <f>IF(O106="zákl. přenesená",K106,0)</f>
        <v>0</v>
      </c>
      <c r="BH106" s="196">
        <f>IF(O106="sníž. přenesená",K106,0)</f>
        <v>0</v>
      </c>
      <c r="BI106" s="196">
        <f>IF(O106="nulová",K106,0)</f>
        <v>0</v>
      </c>
      <c r="BJ106" s="12" t="s">
        <v>15</v>
      </c>
      <c r="BK106" s="196">
        <f>ROUND(P106*H106,2)</f>
        <v>0</v>
      </c>
      <c r="BL106" s="12" t="s">
        <v>348</v>
      </c>
      <c r="BM106" s="195" t="s">
        <v>372</v>
      </c>
    </row>
    <row r="107" s="2" customFormat="1">
      <c r="A107" s="33"/>
      <c r="B107" s="34"/>
      <c r="C107" s="35"/>
      <c r="D107" s="197" t="s">
        <v>133</v>
      </c>
      <c r="E107" s="35"/>
      <c r="F107" s="198" t="s">
        <v>371</v>
      </c>
      <c r="G107" s="35"/>
      <c r="H107" s="35"/>
      <c r="I107" s="199"/>
      <c r="J107" s="199"/>
      <c r="K107" s="35"/>
      <c r="L107" s="35"/>
      <c r="M107" s="39"/>
      <c r="N107" s="214"/>
      <c r="O107" s="215"/>
      <c r="P107" s="216"/>
      <c r="Q107" s="216"/>
      <c r="R107" s="216"/>
      <c r="S107" s="216"/>
      <c r="T107" s="216"/>
      <c r="U107" s="216"/>
      <c r="V107" s="216"/>
      <c r="W107" s="216"/>
      <c r="X107" s="217"/>
      <c r="Y107" s="33"/>
      <c r="Z107" s="33"/>
      <c r="AA107" s="33"/>
      <c r="AB107" s="33"/>
      <c r="AC107" s="33"/>
      <c r="AD107" s="33"/>
      <c r="AE107" s="33"/>
      <c r="AT107" s="12" t="s">
        <v>133</v>
      </c>
      <c r="AU107" s="12" t="s">
        <v>78</v>
      </c>
    </row>
    <row r="108" s="2" customFormat="1" ht="6.96" customHeight="1">
      <c r="A108" s="33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39"/>
      <c r="N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</sheetData>
  <sheetProtection sheet="1" autoFilter="0" formatColumns="0" formatRows="0" objects="1" scenarios="1" spinCount="100000" saltValue="3XLChv14H5laECHIezqquizFvTRM3oBcmo5D4WbJwJ785k28rJ7t2pCnEOc/iwWb+P3yyUQz3jt5zgaRDikikQ==" hashValue="3HobMd7rnsYRZKZKi8FPQfealg6LmTnp+f/ivaY281wq4scwdtjoO/C2xZJsi/HcHicdpFRJNms3HI1CSDMlMQ==" algorithmName="SHA-512" password="CC35"/>
  <autoFilter ref="C86:L107"/>
  <mergeCells count="12">
    <mergeCell ref="E7:H7"/>
    <mergeCell ref="E9:H9"/>
    <mergeCell ref="E11:H11"/>
    <mergeCell ref="E20:H20"/>
    <mergeCell ref="E29:H29"/>
    <mergeCell ref="E52:H52"/>
    <mergeCell ref="E54:H54"/>
    <mergeCell ref="E56:H56"/>
    <mergeCell ref="E75:H75"/>
    <mergeCell ref="E77:H77"/>
    <mergeCell ref="E79:H79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19" customWidth="1"/>
    <col min="2" max="2" width="1.667969" style="219" customWidth="1"/>
    <col min="3" max="4" width="5" style="219" customWidth="1"/>
    <col min="5" max="5" width="11.66016" style="219" customWidth="1"/>
    <col min="6" max="6" width="9.160156" style="219" customWidth="1"/>
    <col min="7" max="7" width="5" style="219" customWidth="1"/>
    <col min="8" max="8" width="77.83203" style="219" customWidth="1"/>
    <col min="9" max="10" width="20" style="219" customWidth="1"/>
    <col min="11" max="11" width="1.667969" style="219" customWidth="1"/>
  </cols>
  <sheetData>
    <row r="1" s="1" customFormat="1" ht="37.5" customHeight="1"/>
    <row r="2" s="1" customFormat="1" ht="7.5" customHeight="1">
      <c r="B2" s="220"/>
      <c r="C2" s="221"/>
      <c r="D2" s="221"/>
      <c r="E2" s="221"/>
      <c r="F2" s="221"/>
      <c r="G2" s="221"/>
      <c r="H2" s="221"/>
      <c r="I2" s="221"/>
      <c r="J2" s="221"/>
      <c r="K2" s="222"/>
    </row>
    <row r="3" s="10" customFormat="1" ht="45" customHeight="1">
      <c r="B3" s="223"/>
      <c r="C3" s="224" t="s">
        <v>373</v>
      </c>
      <c r="D3" s="224"/>
      <c r="E3" s="224"/>
      <c r="F3" s="224"/>
      <c r="G3" s="224"/>
      <c r="H3" s="224"/>
      <c r="I3" s="224"/>
      <c r="J3" s="224"/>
      <c r="K3" s="225"/>
    </row>
    <row r="4" s="1" customFormat="1" ht="25.5" customHeight="1">
      <c r="B4" s="226"/>
      <c r="C4" s="227" t="s">
        <v>374</v>
      </c>
      <c r="D4" s="227"/>
      <c r="E4" s="227"/>
      <c r="F4" s="227"/>
      <c r="G4" s="227"/>
      <c r="H4" s="227"/>
      <c r="I4" s="227"/>
      <c r="J4" s="227"/>
      <c r="K4" s="228"/>
    </row>
    <row r="5" s="1" customFormat="1" ht="5.25" customHeight="1">
      <c r="B5" s="226"/>
      <c r="C5" s="229"/>
      <c r="D5" s="229"/>
      <c r="E5" s="229"/>
      <c r="F5" s="229"/>
      <c r="G5" s="229"/>
      <c r="H5" s="229"/>
      <c r="I5" s="229"/>
      <c r="J5" s="229"/>
      <c r="K5" s="228"/>
    </row>
    <row r="6" s="1" customFormat="1" ht="15" customHeight="1">
      <c r="B6" s="226"/>
      <c r="C6" s="230" t="s">
        <v>375</v>
      </c>
      <c r="D6" s="230"/>
      <c r="E6" s="230"/>
      <c r="F6" s="230"/>
      <c r="G6" s="230"/>
      <c r="H6" s="230"/>
      <c r="I6" s="230"/>
      <c r="J6" s="230"/>
      <c r="K6" s="228"/>
    </row>
    <row r="7" s="1" customFormat="1" ht="15" customHeight="1">
      <c r="B7" s="231"/>
      <c r="C7" s="230" t="s">
        <v>376</v>
      </c>
      <c r="D7" s="230"/>
      <c r="E7" s="230"/>
      <c r="F7" s="230"/>
      <c r="G7" s="230"/>
      <c r="H7" s="230"/>
      <c r="I7" s="230"/>
      <c r="J7" s="230"/>
      <c r="K7" s="228"/>
    </row>
    <row r="8" s="1" customFormat="1" ht="12.75" customHeight="1">
      <c r="B8" s="231"/>
      <c r="C8" s="230"/>
      <c r="D8" s="230"/>
      <c r="E8" s="230"/>
      <c r="F8" s="230"/>
      <c r="G8" s="230"/>
      <c r="H8" s="230"/>
      <c r="I8" s="230"/>
      <c r="J8" s="230"/>
      <c r="K8" s="228"/>
    </row>
    <row r="9" s="1" customFormat="1" ht="15" customHeight="1">
      <c r="B9" s="231"/>
      <c r="C9" s="230" t="s">
        <v>377</v>
      </c>
      <c r="D9" s="230"/>
      <c r="E9" s="230"/>
      <c r="F9" s="230"/>
      <c r="G9" s="230"/>
      <c r="H9" s="230"/>
      <c r="I9" s="230"/>
      <c r="J9" s="230"/>
      <c r="K9" s="228"/>
    </row>
    <row r="10" s="1" customFormat="1" ht="15" customHeight="1">
      <c r="B10" s="231"/>
      <c r="C10" s="230"/>
      <c r="D10" s="230" t="s">
        <v>378</v>
      </c>
      <c r="E10" s="230"/>
      <c r="F10" s="230"/>
      <c r="G10" s="230"/>
      <c r="H10" s="230"/>
      <c r="I10" s="230"/>
      <c r="J10" s="230"/>
      <c r="K10" s="228"/>
    </row>
    <row r="11" s="1" customFormat="1" ht="15" customHeight="1">
      <c r="B11" s="231"/>
      <c r="C11" s="232"/>
      <c r="D11" s="230" t="s">
        <v>379</v>
      </c>
      <c r="E11" s="230"/>
      <c r="F11" s="230"/>
      <c r="G11" s="230"/>
      <c r="H11" s="230"/>
      <c r="I11" s="230"/>
      <c r="J11" s="230"/>
      <c r="K11" s="228"/>
    </row>
    <row r="12" s="1" customFormat="1" ht="15" customHeight="1">
      <c r="B12" s="231"/>
      <c r="C12" s="232"/>
      <c r="D12" s="230"/>
      <c r="E12" s="230"/>
      <c r="F12" s="230"/>
      <c r="G12" s="230"/>
      <c r="H12" s="230"/>
      <c r="I12" s="230"/>
      <c r="J12" s="230"/>
      <c r="K12" s="228"/>
    </row>
    <row r="13" s="1" customFormat="1" ht="15" customHeight="1">
      <c r="B13" s="231"/>
      <c r="C13" s="232"/>
      <c r="D13" s="233" t="s">
        <v>380</v>
      </c>
      <c r="E13" s="230"/>
      <c r="F13" s="230"/>
      <c r="G13" s="230"/>
      <c r="H13" s="230"/>
      <c r="I13" s="230"/>
      <c r="J13" s="230"/>
      <c r="K13" s="228"/>
    </row>
    <row r="14" s="1" customFormat="1" ht="12.75" customHeight="1">
      <c r="B14" s="231"/>
      <c r="C14" s="232"/>
      <c r="D14" s="232"/>
      <c r="E14" s="232"/>
      <c r="F14" s="232"/>
      <c r="G14" s="232"/>
      <c r="H14" s="232"/>
      <c r="I14" s="232"/>
      <c r="J14" s="232"/>
      <c r="K14" s="228"/>
    </row>
    <row r="15" s="1" customFormat="1" ht="15" customHeight="1">
      <c r="B15" s="231"/>
      <c r="C15" s="232"/>
      <c r="D15" s="230" t="s">
        <v>381</v>
      </c>
      <c r="E15" s="230"/>
      <c r="F15" s="230"/>
      <c r="G15" s="230"/>
      <c r="H15" s="230"/>
      <c r="I15" s="230"/>
      <c r="J15" s="230"/>
      <c r="K15" s="228"/>
    </row>
    <row r="16" s="1" customFormat="1" ht="15" customHeight="1">
      <c r="B16" s="231"/>
      <c r="C16" s="232"/>
      <c r="D16" s="230" t="s">
        <v>382</v>
      </c>
      <c r="E16" s="230"/>
      <c r="F16" s="230"/>
      <c r="G16" s="230"/>
      <c r="H16" s="230"/>
      <c r="I16" s="230"/>
      <c r="J16" s="230"/>
      <c r="K16" s="228"/>
    </row>
    <row r="17" s="1" customFormat="1" ht="15" customHeight="1">
      <c r="B17" s="231"/>
      <c r="C17" s="232"/>
      <c r="D17" s="230" t="s">
        <v>383</v>
      </c>
      <c r="E17" s="230"/>
      <c r="F17" s="230"/>
      <c r="G17" s="230"/>
      <c r="H17" s="230"/>
      <c r="I17" s="230"/>
      <c r="J17" s="230"/>
      <c r="K17" s="228"/>
    </row>
    <row r="18" s="1" customFormat="1" ht="15" customHeight="1">
      <c r="B18" s="231"/>
      <c r="C18" s="232"/>
      <c r="D18" s="232"/>
      <c r="E18" s="234" t="s">
        <v>384</v>
      </c>
      <c r="F18" s="230" t="s">
        <v>385</v>
      </c>
      <c r="G18" s="230"/>
      <c r="H18" s="230"/>
      <c r="I18" s="230"/>
      <c r="J18" s="230"/>
      <c r="K18" s="228"/>
    </row>
    <row r="19" s="1" customFormat="1" ht="15" customHeight="1">
      <c r="B19" s="231"/>
      <c r="C19" s="232"/>
      <c r="D19" s="232"/>
      <c r="E19" s="234" t="s">
        <v>83</v>
      </c>
      <c r="F19" s="230" t="s">
        <v>386</v>
      </c>
      <c r="G19" s="230"/>
      <c r="H19" s="230"/>
      <c r="I19" s="230"/>
      <c r="J19" s="230"/>
      <c r="K19" s="228"/>
    </row>
    <row r="20" s="1" customFormat="1" ht="15" customHeight="1">
      <c r="B20" s="231"/>
      <c r="C20" s="232"/>
      <c r="D20" s="232"/>
      <c r="E20" s="234" t="s">
        <v>387</v>
      </c>
      <c r="F20" s="230" t="s">
        <v>388</v>
      </c>
      <c r="G20" s="230"/>
      <c r="H20" s="230"/>
      <c r="I20" s="230"/>
      <c r="J20" s="230"/>
      <c r="K20" s="228"/>
    </row>
    <row r="21" s="1" customFormat="1" ht="15" customHeight="1">
      <c r="B21" s="231"/>
      <c r="C21" s="232"/>
      <c r="D21" s="232"/>
      <c r="E21" s="234" t="s">
        <v>389</v>
      </c>
      <c r="F21" s="230" t="s">
        <v>390</v>
      </c>
      <c r="G21" s="230"/>
      <c r="H21" s="230"/>
      <c r="I21" s="230"/>
      <c r="J21" s="230"/>
      <c r="K21" s="228"/>
    </row>
    <row r="22" s="1" customFormat="1" ht="15" customHeight="1">
      <c r="B22" s="231"/>
      <c r="C22" s="232"/>
      <c r="D22" s="232"/>
      <c r="E22" s="234" t="s">
        <v>391</v>
      </c>
      <c r="F22" s="230" t="s">
        <v>392</v>
      </c>
      <c r="G22" s="230"/>
      <c r="H22" s="230"/>
      <c r="I22" s="230"/>
      <c r="J22" s="230"/>
      <c r="K22" s="228"/>
    </row>
    <row r="23" s="1" customFormat="1" ht="15" customHeight="1">
      <c r="B23" s="231"/>
      <c r="C23" s="232"/>
      <c r="D23" s="232"/>
      <c r="E23" s="234" t="s">
        <v>89</v>
      </c>
      <c r="F23" s="230" t="s">
        <v>393</v>
      </c>
      <c r="G23" s="230"/>
      <c r="H23" s="230"/>
      <c r="I23" s="230"/>
      <c r="J23" s="230"/>
      <c r="K23" s="228"/>
    </row>
    <row r="24" s="1" customFormat="1" ht="12.75" customHeight="1">
      <c r="B24" s="231"/>
      <c r="C24" s="232"/>
      <c r="D24" s="232"/>
      <c r="E24" s="232"/>
      <c r="F24" s="232"/>
      <c r="G24" s="232"/>
      <c r="H24" s="232"/>
      <c r="I24" s="232"/>
      <c r="J24" s="232"/>
      <c r="K24" s="228"/>
    </row>
    <row r="25" s="1" customFormat="1" ht="15" customHeight="1">
      <c r="B25" s="231"/>
      <c r="C25" s="230" t="s">
        <v>394</v>
      </c>
      <c r="D25" s="230"/>
      <c r="E25" s="230"/>
      <c r="F25" s="230"/>
      <c r="G25" s="230"/>
      <c r="H25" s="230"/>
      <c r="I25" s="230"/>
      <c r="J25" s="230"/>
      <c r="K25" s="228"/>
    </row>
    <row r="26" s="1" customFormat="1" ht="15" customHeight="1">
      <c r="B26" s="231"/>
      <c r="C26" s="230" t="s">
        <v>395</v>
      </c>
      <c r="D26" s="230"/>
      <c r="E26" s="230"/>
      <c r="F26" s="230"/>
      <c r="G26" s="230"/>
      <c r="H26" s="230"/>
      <c r="I26" s="230"/>
      <c r="J26" s="230"/>
      <c r="K26" s="228"/>
    </row>
    <row r="27" s="1" customFormat="1" ht="15" customHeight="1">
      <c r="B27" s="231"/>
      <c r="C27" s="230"/>
      <c r="D27" s="230" t="s">
        <v>396</v>
      </c>
      <c r="E27" s="230"/>
      <c r="F27" s="230"/>
      <c r="G27" s="230"/>
      <c r="H27" s="230"/>
      <c r="I27" s="230"/>
      <c r="J27" s="230"/>
      <c r="K27" s="228"/>
    </row>
    <row r="28" s="1" customFormat="1" ht="15" customHeight="1">
      <c r="B28" s="231"/>
      <c r="C28" s="232"/>
      <c r="D28" s="230" t="s">
        <v>397</v>
      </c>
      <c r="E28" s="230"/>
      <c r="F28" s="230"/>
      <c r="G28" s="230"/>
      <c r="H28" s="230"/>
      <c r="I28" s="230"/>
      <c r="J28" s="230"/>
      <c r="K28" s="228"/>
    </row>
    <row r="29" s="1" customFormat="1" ht="12.75" customHeight="1">
      <c r="B29" s="231"/>
      <c r="C29" s="232"/>
      <c r="D29" s="232"/>
      <c r="E29" s="232"/>
      <c r="F29" s="232"/>
      <c r="G29" s="232"/>
      <c r="H29" s="232"/>
      <c r="I29" s="232"/>
      <c r="J29" s="232"/>
      <c r="K29" s="228"/>
    </row>
    <row r="30" s="1" customFormat="1" ht="15" customHeight="1">
      <c r="B30" s="231"/>
      <c r="C30" s="232"/>
      <c r="D30" s="230" t="s">
        <v>398</v>
      </c>
      <c r="E30" s="230"/>
      <c r="F30" s="230"/>
      <c r="G30" s="230"/>
      <c r="H30" s="230"/>
      <c r="I30" s="230"/>
      <c r="J30" s="230"/>
      <c r="K30" s="228"/>
    </row>
    <row r="31" s="1" customFormat="1" ht="15" customHeight="1">
      <c r="B31" s="231"/>
      <c r="C31" s="232"/>
      <c r="D31" s="230" t="s">
        <v>399</v>
      </c>
      <c r="E31" s="230"/>
      <c r="F31" s="230"/>
      <c r="G31" s="230"/>
      <c r="H31" s="230"/>
      <c r="I31" s="230"/>
      <c r="J31" s="230"/>
      <c r="K31" s="228"/>
    </row>
    <row r="32" s="1" customFormat="1" ht="12.75" customHeight="1">
      <c r="B32" s="231"/>
      <c r="C32" s="232"/>
      <c r="D32" s="232"/>
      <c r="E32" s="232"/>
      <c r="F32" s="232"/>
      <c r="G32" s="232"/>
      <c r="H32" s="232"/>
      <c r="I32" s="232"/>
      <c r="J32" s="232"/>
      <c r="K32" s="228"/>
    </row>
    <row r="33" s="1" customFormat="1" ht="15" customHeight="1">
      <c r="B33" s="231"/>
      <c r="C33" s="232"/>
      <c r="D33" s="230" t="s">
        <v>400</v>
      </c>
      <c r="E33" s="230"/>
      <c r="F33" s="230"/>
      <c r="G33" s="230"/>
      <c r="H33" s="230"/>
      <c r="I33" s="230"/>
      <c r="J33" s="230"/>
      <c r="K33" s="228"/>
    </row>
    <row r="34" s="1" customFormat="1" ht="15" customHeight="1">
      <c r="B34" s="231"/>
      <c r="C34" s="232"/>
      <c r="D34" s="230" t="s">
        <v>401</v>
      </c>
      <c r="E34" s="230"/>
      <c r="F34" s="230"/>
      <c r="G34" s="230"/>
      <c r="H34" s="230"/>
      <c r="I34" s="230"/>
      <c r="J34" s="230"/>
      <c r="K34" s="228"/>
    </row>
    <row r="35" s="1" customFormat="1" ht="15" customHeight="1">
      <c r="B35" s="231"/>
      <c r="C35" s="232"/>
      <c r="D35" s="230" t="s">
        <v>402</v>
      </c>
      <c r="E35" s="230"/>
      <c r="F35" s="230"/>
      <c r="G35" s="230"/>
      <c r="H35" s="230"/>
      <c r="I35" s="230"/>
      <c r="J35" s="230"/>
      <c r="K35" s="228"/>
    </row>
    <row r="36" s="1" customFormat="1" ht="15" customHeight="1">
      <c r="B36" s="231"/>
      <c r="C36" s="232"/>
      <c r="D36" s="230"/>
      <c r="E36" s="233" t="s">
        <v>111</v>
      </c>
      <c r="F36" s="230"/>
      <c r="G36" s="230" t="s">
        <v>403</v>
      </c>
      <c r="H36" s="230"/>
      <c r="I36" s="230"/>
      <c r="J36" s="230"/>
      <c r="K36" s="228"/>
    </row>
    <row r="37" s="1" customFormat="1" ht="30.75" customHeight="1">
      <c r="B37" s="231"/>
      <c r="C37" s="232"/>
      <c r="D37" s="230"/>
      <c r="E37" s="233" t="s">
        <v>404</v>
      </c>
      <c r="F37" s="230"/>
      <c r="G37" s="230" t="s">
        <v>405</v>
      </c>
      <c r="H37" s="230"/>
      <c r="I37" s="230"/>
      <c r="J37" s="230"/>
      <c r="K37" s="228"/>
    </row>
    <row r="38" s="1" customFormat="1" ht="15" customHeight="1">
      <c r="B38" s="231"/>
      <c r="C38" s="232"/>
      <c r="D38" s="230"/>
      <c r="E38" s="233" t="s">
        <v>57</v>
      </c>
      <c r="F38" s="230"/>
      <c r="G38" s="230" t="s">
        <v>406</v>
      </c>
      <c r="H38" s="230"/>
      <c r="I38" s="230"/>
      <c r="J38" s="230"/>
      <c r="K38" s="228"/>
    </row>
    <row r="39" s="1" customFormat="1" ht="15" customHeight="1">
      <c r="B39" s="231"/>
      <c r="C39" s="232"/>
      <c r="D39" s="230"/>
      <c r="E39" s="233" t="s">
        <v>58</v>
      </c>
      <c r="F39" s="230"/>
      <c r="G39" s="230" t="s">
        <v>407</v>
      </c>
      <c r="H39" s="230"/>
      <c r="I39" s="230"/>
      <c r="J39" s="230"/>
      <c r="K39" s="228"/>
    </row>
    <row r="40" s="1" customFormat="1" ht="15" customHeight="1">
      <c r="B40" s="231"/>
      <c r="C40" s="232"/>
      <c r="D40" s="230"/>
      <c r="E40" s="233" t="s">
        <v>112</v>
      </c>
      <c r="F40" s="230"/>
      <c r="G40" s="230" t="s">
        <v>408</v>
      </c>
      <c r="H40" s="230"/>
      <c r="I40" s="230"/>
      <c r="J40" s="230"/>
      <c r="K40" s="228"/>
    </row>
    <row r="41" s="1" customFormat="1" ht="15" customHeight="1">
      <c r="B41" s="231"/>
      <c r="C41" s="232"/>
      <c r="D41" s="230"/>
      <c r="E41" s="233" t="s">
        <v>113</v>
      </c>
      <c r="F41" s="230"/>
      <c r="G41" s="230" t="s">
        <v>409</v>
      </c>
      <c r="H41" s="230"/>
      <c r="I41" s="230"/>
      <c r="J41" s="230"/>
      <c r="K41" s="228"/>
    </row>
    <row r="42" s="1" customFormat="1" ht="15" customHeight="1">
      <c r="B42" s="231"/>
      <c r="C42" s="232"/>
      <c r="D42" s="230"/>
      <c r="E42" s="233" t="s">
        <v>410</v>
      </c>
      <c r="F42" s="230"/>
      <c r="G42" s="230" t="s">
        <v>411</v>
      </c>
      <c r="H42" s="230"/>
      <c r="I42" s="230"/>
      <c r="J42" s="230"/>
      <c r="K42" s="228"/>
    </row>
    <row r="43" s="1" customFormat="1" ht="15" customHeight="1">
      <c r="B43" s="231"/>
      <c r="C43" s="232"/>
      <c r="D43" s="230"/>
      <c r="E43" s="233"/>
      <c r="F43" s="230"/>
      <c r="G43" s="230" t="s">
        <v>412</v>
      </c>
      <c r="H43" s="230"/>
      <c r="I43" s="230"/>
      <c r="J43" s="230"/>
      <c r="K43" s="228"/>
    </row>
    <row r="44" s="1" customFormat="1" ht="15" customHeight="1">
      <c r="B44" s="231"/>
      <c r="C44" s="232"/>
      <c r="D44" s="230"/>
      <c r="E44" s="233" t="s">
        <v>413</v>
      </c>
      <c r="F44" s="230"/>
      <c r="G44" s="230" t="s">
        <v>414</v>
      </c>
      <c r="H44" s="230"/>
      <c r="I44" s="230"/>
      <c r="J44" s="230"/>
      <c r="K44" s="228"/>
    </row>
    <row r="45" s="1" customFormat="1" ht="15" customHeight="1">
      <c r="B45" s="231"/>
      <c r="C45" s="232"/>
      <c r="D45" s="230"/>
      <c r="E45" s="233" t="s">
        <v>116</v>
      </c>
      <c r="F45" s="230"/>
      <c r="G45" s="230" t="s">
        <v>415</v>
      </c>
      <c r="H45" s="230"/>
      <c r="I45" s="230"/>
      <c r="J45" s="230"/>
      <c r="K45" s="228"/>
    </row>
    <row r="46" s="1" customFormat="1" ht="12.75" customHeight="1">
      <c r="B46" s="231"/>
      <c r="C46" s="232"/>
      <c r="D46" s="230"/>
      <c r="E46" s="230"/>
      <c r="F46" s="230"/>
      <c r="G46" s="230"/>
      <c r="H46" s="230"/>
      <c r="I46" s="230"/>
      <c r="J46" s="230"/>
      <c r="K46" s="228"/>
    </row>
    <row r="47" s="1" customFormat="1" ht="15" customHeight="1">
      <c r="B47" s="231"/>
      <c r="C47" s="232"/>
      <c r="D47" s="230" t="s">
        <v>416</v>
      </c>
      <c r="E47" s="230"/>
      <c r="F47" s="230"/>
      <c r="G47" s="230"/>
      <c r="H47" s="230"/>
      <c r="I47" s="230"/>
      <c r="J47" s="230"/>
      <c r="K47" s="228"/>
    </row>
    <row r="48" s="1" customFormat="1" ht="15" customHeight="1">
      <c r="B48" s="231"/>
      <c r="C48" s="232"/>
      <c r="D48" s="232"/>
      <c r="E48" s="230" t="s">
        <v>417</v>
      </c>
      <c r="F48" s="230"/>
      <c r="G48" s="230"/>
      <c r="H48" s="230"/>
      <c r="I48" s="230"/>
      <c r="J48" s="230"/>
      <c r="K48" s="228"/>
    </row>
    <row r="49" s="1" customFormat="1" ht="15" customHeight="1">
      <c r="B49" s="231"/>
      <c r="C49" s="232"/>
      <c r="D49" s="232"/>
      <c r="E49" s="230" t="s">
        <v>418</v>
      </c>
      <c r="F49" s="230"/>
      <c r="G49" s="230"/>
      <c r="H49" s="230"/>
      <c r="I49" s="230"/>
      <c r="J49" s="230"/>
      <c r="K49" s="228"/>
    </row>
    <row r="50" s="1" customFormat="1" ht="15" customHeight="1">
      <c r="B50" s="231"/>
      <c r="C50" s="232"/>
      <c r="D50" s="232"/>
      <c r="E50" s="230" t="s">
        <v>419</v>
      </c>
      <c r="F50" s="230"/>
      <c r="G50" s="230"/>
      <c r="H50" s="230"/>
      <c r="I50" s="230"/>
      <c r="J50" s="230"/>
      <c r="K50" s="228"/>
    </row>
    <row r="51" s="1" customFormat="1" ht="15" customHeight="1">
      <c r="B51" s="231"/>
      <c r="C51" s="232"/>
      <c r="D51" s="230" t="s">
        <v>420</v>
      </c>
      <c r="E51" s="230"/>
      <c r="F51" s="230"/>
      <c r="G51" s="230"/>
      <c r="H51" s="230"/>
      <c r="I51" s="230"/>
      <c r="J51" s="230"/>
      <c r="K51" s="228"/>
    </row>
    <row r="52" s="1" customFormat="1" ht="25.5" customHeight="1">
      <c r="B52" s="226"/>
      <c r="C52" s="227" t="s">
        <v>421</v>
      </c>
      <c r="D52" s="227"/>
      <c r="E52" s="227"/>
      <c r="F52" s="227"/>
      <c r="G52" s="227"/>
      <c r="H52" s="227"/>
      <c r="I52" s="227"/>
      <c r="J52" s="227"/>
      <c r="K52" s="228"/>
    </row>
    <row r="53" s="1" customFormat="1" ht="5.25" customHeight="1">
      <c r="B53" s="226"/>
      <c r="C53" s="229"/>
      <c r="D53" s="229"/>
      <c r="E53" s="229"/>
      <c r="F53" s="229"/>
      <c r="G53" s="229"/>
      <c r="H53" s="229"/>
      <c r="I53" s="229"/>
      <c r="J53" s="229"/>
      <c r="K53" s="228"/>
    </row>
    <row r="54" s="1" customFormat="1" ht="15" customHeight="1">
      <c r="B54" s="226"/>
      <c r="C54" s="230" t="s">
        <v>422</v>
      </c>
      <c r="D54" s="230"/>
      <c r="E54" s="230"/>
      <c r="F54" s="230"/>
      <c r="G54" s="230"/>
      <c r="H54" s="230"/>
      <c r="I54" s="230"/>
      <c r="J54" s="230"/>
      <c r="K54" s="228"/>
    </row>
    <row r="55" s="1" customFormat="1" ht="15" customHeight="1">
      <c r="B55" s="226"/>
      <c r="C55" s="230" t="s">
        <v>423</v>
      </c>
      <c r="D55" s="230"/>
      <c r="E55" s="230"/>
      <c r="F55" s="230"/>
      <c r="G55" s="230"/>
      <c r="H55" s="230"/>
      <c r="I55" s="230"/>
      <c r="J55" s="230"/>
      <c r="K55" s="228"/>
    </row>
    <row r="56" s="1" customFormat="1" ht="12.75" customHeight="1">
      <c r="B56" s="226"/>
      <c r="C56" s="230"/>
      <c r="D56" s="230"/>
      <c r="E56" s="230"/>
      <c r="F56" s="230"/>
      <c r="G56" s="230"/>
      <c r="H56" s="230"/>
      <c r="I56" s="230"/>
      <c r="J56" s="230"/>
      <c r="K56" s="228"/>
    </row>
    <row r="57" s="1" customFormat="1" ht="15" customHeight="1">
      <c r="B57" s="226"/>
      <c r="C57" s="230" t="s">
        <v>424</v>
      </c>
      <c r="D57" s="230"/>
      <c r="E57" s="230"/>
      <c r="F57" s="230"/>
      <c r="G57" s="230"/>
      <c r="H57" s="230"/>
      <c r="I57" s="230"/>
      <c r="J57" s="230"/>
      <c r="K57" s="228"/>
    </row>
    <row r="58" s="1" customFormat="1" ht="15" customHeight="1">
      <c r="B58" s="226"/>
      <c r="C58" s="232"/>
      <c r="D58" s="230" t="s">
        <v>425</v>
      </c>
      <c r="E58" s="230"/>
      <c r="F58" s="230"/>
      <c r="G58" s="230"/>
      <c r="H58" s="230"/>
      <c r="I58" s="230"/>
      <c r="J58" s="230"/>
      <c r="K58" s="228"/>
    </row>
    <row r="59" s="1" customFormat="1" ht="15" customHeight="1">
      <c r="B59" s="226"/>
      <c r="C59" s="232"/>
      <c r="D59" s="230" t="s">
        <v>426</v>
      </c>
      <c r="E59" s="230"/>
      <c r="F59" s="230"/>
      <c r="G59" s="230"/>
      <c r="H59" s="230"/>
      <c r="I59" s="230"/>
      <c r="J59" s="230"/>
      <c r="K59" s="228"/>
    </row>
    <row r="60" s="1" customFormat="1" ht="15" customHeight="1">
      <c r="B60" s="226"/>
      <c r="C60" s="232"/>
      <c r="D60" s="230" t="s">
        <v>427</v>
      </c>
      <c r="E60" s="230"/>
      <c r="F60" s="230"/>
      <c r="G60" s="230"/>
      <c r="H60" s="230"/>
      <c r="I60" s="230"/>
      <c r="J60" s="230"/>
      <c r="K60" s="228"/>
    </row>
    <row r="61" s="1" customFormat="1" ht="15" customHeight="1">
      <c r="B61" s="226"/>
      <c r="C61" s="232"/>
      <c r="D61" s="230" t="s">
        <v>428</v>
      </c>
      <c r="E61" s="230"/>
      <c r="F61" s="230"/>
      <c r="G61" s="230"/>
      <c r="H61" s="230"/>
      <c r="I61" s="230"/>
      <c r="J61" s="230"/>
      <c r="K61" s="228"/>
    </row>
    <row r="62" s="1" customFormat="1" ht="15" customHeight="1">
      <c r="B62" s="226"/>
      <c r="C62" s="232"/>
      <c r="D62" s="235" t="s">
        <v>429</v>
      </c>
      <c r="E62" s="235"/>
      <c r="F62" s="235"/>
      <c r="G62" s="235"/>
      <c r="H62" s="235"/>
      <c r="I62" s="235"/>
      <c r="J62" s="235"/>
      <c r="K62" s="228"/>
    </row>
    <row r="63" s="1" customFormat="1" ht="15" customHeight="1">
      <c r="B63" s="226"/>
      <c r="C63" s="232"/>
      <c r="D63" s="230" t="s">
        <v>430</v>
      </c>
      <c r="E63" s="230"/>
      <c r="F63" s="230"/>
      <c r="G63" s="230"/>
      <c r="H63" s="230"/>
      <c r="I63" s="230"/>
      <c r="J63" s="230"/>
      <c r="K63" s="228"/>
    </row>
    <row r="64" s="1" customFormat="1" ht="12.75" customHeight="1">
      <c r="B64" s="226"/>
      <c r="C64" s="232"/>
      <c r="D64" s="232"/>
      <c r="E64" s="236"/>
      <c r="F64" s="232"/>
      <c r="G64" s="232"/>
      <c r="H64" s="232"/>
      <c r="I64" s="232"/>
      <c r="J64" s="232"/>
      <c r="K64" s="228"/>
    </row>
    <row r="65" s="1" customFormat="1" ht="15" customHeight="1">
      <c r="B65" s="226"/>
      <c r="C65" s="232"/>
      <c r="D65" s="230" t="s">
        <v>431</v>
      </c>
      <c r="E65" s="230"/>
      <c r="F65" s="230"/>
      <c r="G65" s="230"/>
      <c r="H65" s="230"/>
      <c r="I65" s="230"/>
      <c r="J65" s="230"/>
      <c r="K65" s="228"/>
    </row>
    <row r="66" s="1" customFormat="1" ht="15" customHeight="1">
      <c r="B66" s="226"/>
      <c r="C66" s="232"/>
      <c r="D66" s="235" t="s">
        <v>432</v>
      </c>
      <c r="E66" s="235"/>
      <c r="F66" s="235"/>
      <c r="G66" s="235"/>
      <c r="H66" s="235"/>
      <c r="I66" s="235"/>
      <c r="J66" s="235"/>
      <c r="K66" s="228"/>
    </row>
    <row r="67" s="1" customFormat="1" ht="15" customHeight="1">
      <c r="B67" s="226"/>
      <c r="C67" s="232"/>
      <c r="D67" s="230" t="s">
        <v>433</v>
      </c>
      <c r="E67" s="230"/>
      <c r="F67" s="230"/>
      <c r="G67" s="230"/>
      <c r="H67" s="230"/>
      <c r="I67" s="230"/>
      <c r="J67" s="230"/>
      <c r="K67" s="228"/>
    </row>
    <row r="68" s="1" customFormat="1" ht="15" customHeight="1">
      <c r="B68" s="226"/>
      <c r="C68" s="232"/>
      <c r="D68" s="230" t="s">
        <v>434</v>
      </c>
      <c r="E68" s="230"/>
      <c r="F68" s="230"/>
      <c r="G68" s="230"/>
      <c r="H68" s="230"/>
      <c r="I68" s="230"/>
      <c r="J68" s="230"/>
      <c r="K68" s="228"/>
    </row>
    <row r="69" s="1" customFormat="1" ht="15" customHeight="1">
      <c r="B69" s="226"/>
      <c r="C69" s="232"/>
      <c r="D69" s="230" t="s">
        <v>435</v>
      </c>
      <c r="E69" s="230"/>
      <c r="F69" s="230"/>
      <c r="G69" s="230"/>
      <c r="H69" s="230"/>
      <c r="I69" s="230"/>
      <c r="J69" s="230"/>
      <c r="K69" s="228"/>
    </row>
    <row r="70" s="1" customFormat="1" ht="15" customHeight="1">
      <c r="B70" s="226"/>
      <c r="C70" s="232"/>
      <c r="D70" s="230" t="s">
        <v>436</v>
      </c>
      <c r="E70" s="230"/>
      <c r="F70" s="230"/>
      <c r="G70" s="230"/>
      <c r="H70" s="230"/>
      <c r="I70" s="230"/>
      <c r="J70" s="230"/>
      <c r="K70" s="228"/>
    </row>
    <row r="71" s="1" customFormat="1" ht="12.75" customHeight="1">
      <c r="B71" s="237"/>
      <c r="C71" s="238"/>
      <c r="D71" s="238"/>
      <c r="E71" s="238"/>
      <c r="F71" s="238"/>
      <c r="G71" s="238"/>
      <c r="H71" s="238"/>
      <c r="I71" s="238"/>
      <c r="J71" s="238"/>
      <c r="K71" s="239"/>
    </row>
    <row r="72" s="1" customFormat="1" ht="18.75" customHeight="1">
      <c r="B72" s="240"/>
      <c r="C72" s="240"/>
      <c r="D72" s="240"/>
      <c r="E72" s="240"/>
      <c r="F72" s="240"/>
      <c r="G72" s="240"/>
      <c r="H72" s="240"/>
      <c r="I72" s="240"/>
      <c r="J72" s="240"/>
      <c r="K72" s="241"/>
    </row>
    <row r="73" s="1" customFormat="1" ht="18.75" customHeight="1">
      <c r="B73" s="241"/>
      <c r="C73" s="241"/>
      <c r="D73" s="241"/>
      <c r="E73" s="241"/>
      <c r="F73" s="241"/>
      <c r="G73" s="241"/>
      <c r="H73" s="241"/>
      <c r="I73" s="241"/>
      <c r="J73" s="241"/>
      <c r="K73" s="241"/>
    </row>
    <row r="74" s="1" customFormat="1" ht="7.5" customHeight="1">
      <c r="B74" s="242"/>
      <c r="C74" s="243"/>
      <c r="D74" s="243"/>
      <c r="E74" s="243"/>
      <c r="F74" s="243"/>
      <c r="G74" s="243"/>
      <c r="H74" s="243"/>
      <c r="I74" s="243"/>
      <c r="J74" s="243"/>
      <c r="K74" s="244"/>
    </row>
    <row r="75" s="1" customFormat="1" ht="45" customHeight="1">
      <c r="B75" s="245"/>
      <c r="C75" s="246" t="s">
        <v>437</v>
      </c>
      <c r="D75" s="246"/>
      <c r="E75" s="246"/>
      <c r="F75" s="246"/>
      <c r="G75" s="246"/>
      <c r="H75" s="246"/>
      <c r="I75" s="246"/>
      <c r="J75" s="246"/>
      <c r="K75" s="247"/>
    </row>
    <row r="76" s="1" customFormat="1" ht="17.25" customHeight="1">
      <c r="B76" s="245"/>
      <c r="C76" s="248" t="s">
        <v>438</v>
      </c>
      <c r="D76" s="248"/>
      <c r="E76" s="248"/>
      <c r="F76" s="248" t="s">
        <v>439</v>
      </c>
      <c r="G76" s="249"/>
      <c r="H76" s="248" t="s">
        <v>58</v>
      </c>
      <c r="I76" s="248" t="s">
        <v>61</v>
      </c>
      <c r="J76" s="248" t="s">
        <v>440</v>
      </c>
      <c r="K76" s="247"/>
    </row>
    <row r="77" s="1" customFormat="1" ht="17.25" customHeight="1">
      <c r="B77" s="245"/>
      <c r="C77" s="250" t="s">
        <v>441</v>
      </c>
      <c r="D77" s="250"/>
      <c r="E77" s="250"/>
      <c r="F77" s="251" t="s">
        <v>442</v>
      </c>
      <c r="G77" s="252"/>
      <c r="H77" s="250"/>
      <c r="I77" s="250"/>
      <c r="J77" s="250" t="s">
        <v>443</v>
      </c>
      <c r="K77" s="247"/>
    </row>
    <row r="78" s="1" customFormat="1" ht="5.25" customHeight="1">
      <c r="B78" s="245"/>
      <c r="C78" s="253"/>
      <c r="D78" s="253"/>
      <c r="E78" s="253"/>
      <c r="F78" s="253"/>
      <c r="G78" s="254"/>
      <c r="H78" s="253"/>
      <c r="I78" s="253"/>
      <c r="J78" s="253"/>
      <c r="K78" s="247"/>
    </row>
    <row r="79" s="1" customFormat="1" ht="15" customHeight="1">
      <c r="B79" s="245"/>
      <c r="C79" s="233" t="s">
        <v>57</v>
      </c>
      <c r="D79" s="255"/>
      <c r="E79" s="255"/>
      <c r="F79" s="256" t="s">
        <v>87</v>
      </c>
      <c r="G79" s="257"/>
      <c r="H79" s="233" t="s">
        <v>444</v>
      </c>
      <c r="I79" s="233" t="s">
        <v>445</v>
      </c>
      <c r="J79" s="233">
        <v>20</v>
      </c>
      <c r="K79" s="247"/>
    </row>
    <row r="80" s="1" customFormat="1" ht="15" customHeight="1">
      <c r="B80" s="245"/>
      <c r="C80" s="233" t="s">
        <v>446</v>
      </c>
      <c r="D80" s="233"/>
      <c r="E80" s="233"/>
      <c r="F80" s="256" t="s">
        <v>87</v>
      </c>
      <c r="G80" s="257"/>
      <c r="H80" s="233" t="s">
        <v>447</v>
      </c>
      <c r="I80" s="233" t="s">
        <v>445</v>
      </c>
      <c r="J80" s="233">
        <v>120</v>
      </c>
      <c r="K80" s="247"/>
    </row>
    <row r="81" s="1" customFormat="1" ht="15" customHeight="1">
      <c r="B81" s="258"/>
      <c r="C81" s="233" t="s">
        <v>448</v>
      </c>
      <c r="D81" s="233"/>
      <c r="E81" s="233"/>
      <c r="F81" s="256" t="s">
        <v>449</v>
      </c>
      <c r="G81" s="257"/>
      <c r="H81" s="233" t="s">
        <v>450</v>
      </c>
      <c r="I81" s="233" t="s">
        <v>445</v>
      </c>
      <c r="J81" s="233">
        <v>50</v>
      </c>
      <c r="K81" s="247"/>
    </row>
    <row r="82" s="1" customFormat="1" ht="15" customHeight="1">
      <c r="B82" s="258"/>
      <c r="C82" s="233" t="s">
        <v>451</v>
      </c>
      <c r="D82" s="233"/>
      <c r="E82" s="233"/>
      <c r="F82" s="256" t="s">
        <v>87</v>
      </c>
      <c r="G82" s="257"/>
      <c r="H82" s="233" t="s">
        <v>452</v>
      </c>
      <c r="I82" s="233" t="s">
        <v>453</v>
      </c>
      <c r="J82" s="233"/>
      <c r="K82" s="247"/>
    </row>
    <row r="83" s="1" customFormat="1" ht="15" customHeight="1">
      <c r="B83" s="258"/>
      <c r="C83" s="259" t="s">
        <v>454</v>
      </c>
      <c r="D83" s="259"/>
      <c r="E83" s="259"/>
      <c r="F83" s="260" t="s">
        <v>449</v>
      </c>
      <c r="G83" s="259"/>
      <c r="H83" s="259" t="s">
        <v>455</v>
      </c>
      <c r="I83" s="259" t="s">
        <v>445</v>
      </c>
      <c r="J83" s="259">
        <v>15</v>
      </c>
      <c r="K83" s="247"/>
    </row>
    <row r="84" s="1" customFormat="1" ht="15" customHeight="1">
      <c r="B84" s="258"/>
      <c r="C84" s="259" t="s">
        <v>456</v>
      </c>
      <c r="D84" s="259"/>
      <c r="E84" s="259"/>
      <c r="F84" s="260" t="s">
        <v>449</v>
      </c>
      <c r="G84" s="259"/>
      <c r="H84" s="259" t="s">
        <v>457</v>
      </c>
      <c r="I84" s="259" t="s">
        <v>445</v>
      </c>
      <c r="J84" s="259">
        <v>15</v>
      </c>
      <c r="K84" s="247"/>
    </row>
    <row r="85" s="1" customFormat="1" ht="15" customHeight="1">
      <c r="B85" s="258"/>
      <c r="C85" s="259" t="s">
        <v>458</v>
      </c>
      <c r="D85" s="259"/>
      <c r="E85" s="259"/>
      <c r="F85" s="260" t="s">
        <v>449</v>
      </c>
      <c r="G85" s="259"/>
      <c r="H85" s="259" t="s">
        <v>459</v>
      </c>
      <c r="I85" s="259" t="s">
        <v>445</v>
      </c>
      <c r="J85" s="259">
        <v>20</v>
      </c>
      <c r="K85" s="247"/>
    </row>
    <row r="86" s="1" customFormat="1" ht="15" customHeight="1">
      <c r="B86" s="258"/>
      <c r="C86" s="259" t="s">
        <v>460</v>
      </c>
      <c r="D86" s="259"/>
      <c r="E86" s="259"/>
      <c r="F86" s="260" t="s">
        <v>449</v>
      </c>
      <c r="G86" s="259"/>
      <c r="H86" s="259" t="s">
        <v>461</v>
      </c>
      <c r="I86" s="259" t="s">
        <v>445</v>
      </c>
      <c r="J86" s="259">
        <v>20</v>
      </c>
      <c r="K86" s="247"/>
    </row>
    <row r="87" s="1" customFormat="1" ht="15" customHeight="1">
      <c r="B87" s="258"/>
      <c r="C87" s="233" t="s">
        <v>462</v>
      </c>
      <c r="D87" s="233"/>
      <c r="E87" s="233"/>
      <c r="F87" s="256" t="s">
        <v>449</v>
      </c>
      <c r="G87" s="257"/>
      <c r="H87" s="233" t="s">
        <v>463</v>
      </c>
      <c r="I87" s="233" t="s">
        <v>445</v>
      </c>
      <c r="J87" s="233">
        <v>50</v>
      </c>
      <c r="K87" s="247"/>
    </row>
    <row r="88" s="1" customFormat="1" ht="15" customHeight="1">
      <c r="B88" s="258"/>
      <c r="C88" s="233" t="s">
        <v>464</v>
      </c>
      <c r="D88" s="233"/>
      <c r="E88" s="233"/>
      <c r="F88" s="256" t="s">
        <v>449</v>
      </c>
      <c r="G88" s="257"/>
      <c r="H88" s="233" t="s">
        <v>465</v>
      </c>
      <c r="I88" s="233" t="s">
        <v>445</v>
      </c>
      <c r="J88" s="233">
        <v>20</v>
      </c>
      <c r="K88" s="247"/>
    </row>
    <row r="89" s="1" customFormat="1" ht="15" customHeight="1">
      <c r="B89" s="258"/>
      <c r="C89" s="233" t="s">
        <v>466</v>
      </c>
      <c r="D89" s="233"/>
      <c r="E89" s="233"/>
      <c r="F89" s="256" t="s">
        <v>449</v>
      </c>
      <c r="G89" s="257"/>
      <c r="H89" s="233" t="s">
        <v>467</v>
      </c>
      <c r="I89" s="233" t="s">
        <v>445</v>
      </c>
      <c r="J89" s="233">
        <v>20</v>
      </c>
      <c r="K89" s="247"/>
    </row>
    <row r="90" s="1" customFormat="1" ht="15" customHeight="1">
      <c r="B90" s="258"/>
      <c r="C90" s="233" t="s">
        <v>468</v>
      </c>
      <c r="D90" s="233"/>
      <c r="E90" s="233"/>
      <c r="F90" s="256" t="s">
        <v>449</v>
      </c>
      <c r="G90" s="257"/>
      <c r="H90" s="233" t="s">
        <v>469</v>
      </c>
      <c r="I90" s="233" t="s">
        <v>445</v>
      </c>
      <c r="J90" s="233">
        <v>50</v>
      </c>
      <c r="K90" s="247"/>
    </row>
    <row r="91" s="1" customFormat="1" ht="15" customHeight="1">
      <c r="B91" s="258"/>
      <c r="C91" s="233" t="s">
        <v>470</v>
      </c>
      <c r="D91" s="233"/>
      <c r="E91" s="233"/>
      <c r="F91" s="256" t="s">
        <v>449</v>
      </c>
      <c r="G91" s="257"/>
      <c r="H91" s="233" t="s">
        <v>470</v>
      </c>
      <c r="I91" s="233" t="s">
        <v>445</v>
      </c>
      <c r="J91" s="233">
        <v>50</v>
      </c>
      <c r="K91" s="247"/>
    </row>
    <row r="92" s="1" customFormat="1" ht="15" customHeight="1">
      <c r="B92" s="258"/>
      <c r="C92" s="233" t="s">
        <v>471</v>
      </c>
      <c r="D92" s="233"/>
      <c r="E92" s="233"/>
      <c r="F92" s="256" t="s">
        <v>449</v>
      </c>
      <c r="G92" s="257"/>
      <c r="H92" s="233" t="s">
        <v>472</v>
      </c>
      <c r="I92" s="233" t="s">
        <v>445</v>
      </c>
      <c r="J92" s="233">
        <v>255</v>
      </c>
      <c r="K92" s="247"/>
    </row>
    <row r="93" s="1" customFormat="1" ht="15" customHeight="1">
      <c r="B93" s="258"/>
      <c r="C93" s="233" t="s">
        <v>473</v>
      </c>
      <c r="D93" s="233"/>
      <c r="E93" s="233"/>
      <c r="F93" s="256" t="s">
        <v>87</v>
      </c>
      <c r="G93" s="257"/>
      <c r="H93" s="233" t="s">
        <v>474</v>
      </c>
      <c r="I93" s="233" t="s">
        <v>475</v>
      </c>
      <c r="J93" s="233"/>
      <c r="K93" s="247"/>
    </row>
    <row r="94" s="1" customFormat="1" ht="15" customHeight="1">
      <c r="B94" s="258"/>
      <c r="C94" s="233" t="s">
        <v>476</v>
      </c>
      <c r="D94" s="233"/>
      <c r="E94" s="233"/>
      <c r="F94" s="256" t="s">
        <v>87</v>
      </c>
      <c r="G94" s="257"/>
      <c r="H94" s="233" t="s">
        <v>477</v>
      </c>
      <c r="I94" s="233" t="s">
        <v>478</v>
      </c>
      <c r="J94" s="233"/>
      <c r="K94" s="247"/>
    </row>
    <row r="95" s="1" customFormat="1" ht="15" customHeight="1">
      <c r="B95" s="258"/>
      <c r="C95" s="233" t="s">
        <v>479</v>
      </c>
      <c r="D95" s="233"/>
      <c r="E95" s="233"/>
      <c r="F95" s="256" t="s">
        <v>87</v>
      </c>
      <c r="G95" s="257"/>
      <c r="H95" s="233" t="s">
        <v>479</v>
      </c>
      <c r="I95" s="233" t="s">
        <v>478</v>
      </c>
      <c r="J95" s="233"/>
      <c r="K95" s="247"/>
    </row>
    <row r="96" s="1" customFormat="1" ht="15" customHeight="1">
      <c r="B96" s="258"/>
      <c r="C96" s="233" t="s">
        <v>42</v>
      </c>
      <c r="D96" s="233"/>
      <c r="E96" s="233"/>
      <c r="F96" s="256" t="s">
        <v>87</v>
      </c>
      <c r="G96" s="257"/>
      <c r="H96" s="233" t="s">
        <v>480</v>
      </c>
      <c r="I96" s="233" t="s">
        <v>478</v>
      </c>
      <c r="J96" s="233"/>
      <c r="K96" s="247"/>
    </row>
    <row r="97" s="1" customFormat="1" ht="15" customHeight="1">
      <c r="B97" s="258"/>
      <c r="C97" s="233" t="s">
        <v>52</v>
      </c>
      <c r="D97" s="233"/>
      <c r="E97" s="233"/>
      <c r="F97" s="256" t="s">
        <v>87</v>
      </c>
      <c r="G97" s="257"/>
      <c r="H97" s="233" t="s">
        <v>481</v>
      </c>
      <c r="I97" s="233" t="s">
        <v>478</v>
      </c>
      <c r="J97" s="233"/>
      <c r="K97" s="247"/>
    </row>
    <row r="98" s="1" customFormat="1" ht="15" customHeight="1">
      <c r="B98" s="261"/>
      <c r="C98" s="262"/>
      <c r="D98" s="262"/>
      <c r="E98" s="262"/>
      <c r="F98" s="262"/>
      <c r="G98" s="262"/>
      <c r="H98" s="262"/>
      <c r="I98" s="262"/>
      <c r="J98" s="262"/>
      <c r="K98" s="263"/>
    </row>
    <row r="99" s="1" customFormat="1" ht="18.75" customHeight="1">
      <c r="B99" s="264"/>
      <c r="C99" s="265"/>
      <c r="D99" s="265"/>
      <c r="E99" s="265"/>
      <c r="F99" s="265"/>
      <c r="G99" s="265"/>
      <c r="H99" s="265"/>
      <c r="I99" s="265"/>
      <c r="J99" s="265"/>
      <c r="K99" s="264"/>
    </row>
    <row r="100" s="1" customFormat="1" ht="18.75" customHeight="1"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</row>
    <row r="101" s="1" customFormat="1" ht="7.5" customHeight="1">
      <c r="B101" s="242"/>
      <c r="C101" s="243"/>
      <c r="D101" s="243"/>
      <c r="E101" s="243"/>
      <c r="F101" s="243"/>
      <c r="G101" s="243"/>
      <c r="H101" s="243"/>
      <c r="I101" s="243"/>
      <c r="J101" s="243"/>
      <c r="K101" s="244"/>
    </row>
    <row r="102" s="1" customFormat="1" ht="45" customHeight="1">
      <c r="B102" s="245"/>
      <c r="C102" s="246" t="s">
        <v>482</v>
      </c>
      <c r="D102" s="246"/>
      <c r="E102" s="246"/>
      <c r="F102" s="246"/>
      <c r="G102" s="246"/>
      <c r="H102" s="246"/>
      <c r="I102" s="246"/>
      <c r="J102" s="246"/>
      <c r="K102" s="247"/>
    </row>
    <row r="103" s="1" customFormat="1" ht="17.25" customHeight="1">
      <c r="B103" s="245"/>
      <c r="C103" s="248" t="s">
        <v>438</v>
      </c>
      <c r="D103" s="248"/>
      <c r="E103" s="248"/>
      <c r="F103" s="248" t="s">
        <v>439</v>
      </c>
      <c r="G103" s="249"/>
      <c r="H103" s="248" t="s">
        <v>58</v>
      </c>
      <c r="I103" s="248" t="s">
        <v>61</v>
      </c>
      <c r="J103" s="248" t="s">
        <v>440</v>
      </c>
      <c r="K103" s="247"/>
    </row>
    <row r="104" s="1" customFormat="1" ht="17.25" customHeight="1">
      <c r="B104" s="245"/>
      <c r="C104" s="250" t="s">
        <v>441</v>
      </c>
      <c r="D104" s="250"/>
      <c r="E104" s="250"/>
      <c r="F104" s="251" t="s">
        <v>442</v>
      </c>
      <c r="G104" s="252"/>
      <c r="H104" s="250"/>
      <c r="I104" s="250"/>
      <c r="J104" s="250" t="s">
        <v>443</v>
      </c>
      <c r="K104" s="247"/>
    </row>
    <row r="105" s="1" customFormat="1" ht="5.25" customHeight="1">
      <c r="B105" s="245"/>
      <c r="C105" s="248"/>
      <c r="D105" s="248"/>
      <c r="E105" s="248"/>
      <c r="F105" s="248"/>
      <c r="G105" s="266"/>
      <c r="H105" s="248"/>
      <c r="I105" s="248"/>
      <c r="J105" s="248"/>
      <c r="K105" s="247"/>
    </row>
    <row r="106" s="1" customFormat="1" ht="15" customHeight="1">
      <c r="B106" s="245"/>
      <c r="C106" s="233" t="s">
        <v>57</v>
      </c>
      <c r="D106" s="255"/>
      <c r="E106" s="255"/>
      <c r="F106" s="256" t="s">
        <v>87</v>
      </c>
      <c r="G106" s="233"/>
      <c r="H106" s="233" t="s">
        <v>483</v>
      </c>
      <c r="I106" s="233" t="s">
        <v>445</v>
      </c>
      <c r="J106" s="233">
        <v>20</v>
      </c>
      <c r="K106" s="247"/>
    </row>
    <row r="107" s="1" customFormat="1" ht="15" customHeight="1">
      <c r="B107" s="245"/>
      <c r="C107" s="233" t="s">
        <v>446</v>
      </c>
      <c r="D107" s="233"/>
      <c r="E107" s="233"/>
      <c r="F107" s="256" t="s">
        <v>87</v>
      </c>
      <c r="G107" s="233"/>
      <c r="H107" s="233" t="s">
        <v>483</v>
      </c>
      <c r="I107" s="233" t="s">
        <v>445</v>
      </c>
      <c r="J107" s="233">
        <v>120</v>
      </c>
      <c r="K107" s="247"/>
    </row>
    <row r="108" s="1" customFormat="1" ht="15" customHeight="1">
      <c r="B108" s="258"/>
      <c r="C108" s="233" t="s">
        <v>448</v>
      </c>
      <c r="D108" s="233"/>
      <c r="E108" s="233"/>
      <c r="F108" s="256" t="s">
        <v>449</v>
      </c>
      <c r="G108" s="233"/>
      <c r="H108" s="233" t="s">
        <v>483</v>
      </c>
      <c r="I108" s="233" t="s">
        <v>445</v>
      </c>
      <c r="J108" s="233">
        <v>50</v>
      </c>
      <c r="K108" s="247"/>
    </row>
    <row r="109" s="1" customFormat="1" ht="15" customHeight="1">
      <c r="B109" s="258"/>
      <c r="C109" s="233" t="s">
        <v>451</v>
      </c>
      <c r="D109" s="233"/>
      <c r="E109" s="233"/>
      <c r="F109" s="256" t="s">
        <v>87</v>
      </c>
      <c r="G109" s="233"/>
      <c r="H109" s="233" t="s">
        <v>483</v>
      </c>
      <c r="I109" s="233" t="s">
        <v>453</v>
      </c>
      <c r="J109" s="233"/>
      <c r="K109" s="247"/>
    </row>
    <row r="110" s="1" customFormat="1" ht="15" customHeight="1">
      <c r="B110" s="258"/>
      <c r="C110" s="233" t="s">
        <v>462</v>
      </c>
      <c r="D110" s="233"/>
      <c r="E110" s="233"/>
      <c r="F110" s="256" t="s">
        <v>449</v>
      </c>
      <c r="G110" s="233"/>
      <c r="H110" s="233" t="s">
        <v>483</v>
      </c>
      <c r="I110" s="233" t="s">
        <v>445</v>
      </c>
      <c r="J110" s="233">
        <v>50</v>
      </c>
      <c r="K110" s="247"/>
    </row>
    <row r="111" s="1" customFormat="1" ht="15" customHeight="1">
      <c r="B111" s="258"/>
      <c r="C111" s="233" t="s">
        <v>470</v>
      </c>
      <c r="D111" s="233"/>
      <c r="E111" s="233"/>
      <c r="F111" s="256" t="s">
        <v>449</v>
      </c>
      <c r="G111" s="233"/>
      <c r="H111" s="233" t="s">
        <v>483</v>
      </c>
      <c r="I111" s="233" t="s">
        <v>445</v>
      </c>
      <c r="J111" s="233">
        <v>50</v>
      </c>
      <c r="K111" s="247"/>
    </row>
    <row r="112" s="1" customFormat="1" ht="15" customHeight="1">
      <c r="B112" s="258"/>
      <c r="C112" s="233" t="s">
        <v>468</v>
      </c>
      <c r="D112" s="233"/>
      <c r="E112" s="233"/>
      <c r="F112" s="256" t="s">
        <v>449</v>
      </c>
      <c r="G112" s="233"/>
      <c r="H112" s="233" t="s">
        <v>483</v>
      </c>
      <c r="I112" s="233" t="s">
        <v>445</v>
      </c>
      <c r="J112" s="233">
        <v>50</v>
      </c>
      <c r="K112" s="247"/>
    </row>
    <row r="113" s="1" customFormat="1" ht="15" customHeight="1">
      <c r="B113" s="258"/>
      <c r="C113" s="233" t="s">
        <v>57</v>
      </c>
      <c r="D113" s="233"/>
      <c r="E113" s="233"/>
      <c r="F113" s="256" t="s">
        <v>87</v>
      </c>
      <c r="G113" s="233"/>
      <c r="H113" s="233" t="s">
        <v>484</v>
      </c>
      <c r="I113" s="233" t="s">
        <v>445</v>
      </c>
      <c r="J113" s="233">
        <v>20</v>
      </c>
      <c r="K113" s="247"/>
    </row>
    <row r="114" s="1" customFormat="1" ht="15" customHeight="1">
      <c r="B114" s="258"/>
      <c r="C114" s="233" t="s">
        <v>485</v>
      </c>
      <c r="D114" s="233"/>
      <c r="E114" s="233"/>
      <c r="F114" s="256" t="s">
        <v>87</v>
      </c>
      <c r="G114" s="233"/>
      <c r="H114" s="233" t="s">
        <v>486</v>
      </c>
      <c r="I114" s="233" t="s">
        <v>445</v>
      </c>
      <c r="J114" s="233">
        <v>120</v>
      </c>
      <c r="K114" s="247"/>
    </row>
    <row r="115" s="1" customFormat="1" ht="15" customHeight="1">
      <c r="B115" s="258"/>
      <c r="C115" s="233" t="s">
        <v>42</v>
      </c>
      <c r="D115" s="233"/>
      <c r="E115" s="233"/>
      <c r="F115" s="256" t="s">
        <v>87</v>
      </c>
      <c r="G115" s="233"/>
      <c r="H115" s="233" t="s">
        <v>487</v>
      </c>
      <c r="I115" s="233" t="s">
        <v>478</v>
      </c>
      <c r="J115" s="233"/>
      <c r="K115" s="247"/>
    </row>
    <row r="116" s="1" customFormat="1" ht="15" customHeight="1">
      <c r="B116" s="258"/>
      <c r="C116" s="233" t="s">
        <v>52</v>
      </c>
      <c r="D116" s="233"/>
      <c r="E116" s="233"/>
      <c r="F116" s="256" t="s">
        <v>87</v>
      </c>
      <c r="G116" s="233"/>
      <c r="H116" s="233" t="s">
        <v>488</v>
      </c>
      <c r="I116" s="233" t="s">
        <v>478</v>
      </c>
      <c r="J116" s="233"/>
      <c r="K116" s="247"/>
    </row>
    <row r="117" s="1" customFormat="1" ht="15" customHeight="1">
      <c r="B117" s="258"/>
      <c r="C117" s="233" t="s">
        <v>61</v>
      </c>
      <c r="D117" s="233"/>
      <c r="E117" s="233"/>
      <c r="F117" s="256" t="s">
        <v>87</v>
      </c>
      <c r="G117" s="233"/>
      <c r="H117" s="233" t="s">
        <v>489</v>
      </c>
      <c r="I117" s="233" t="s">
        <v>490</v>
      </c>
      <c r="J117" s="233"/>
      <c r="K117" s="247"/>
    </row>
    <row r="118" s="1" customFormat="1" ht="15" customHeight="1">
      <c r="B118" s="261"/>
      <c r="C118" s="267"/>
      <c r="D118" s="267"/>
      <c r="E118" s="267"/>
      <c r="F118" s="267"/>
      <c r="G118" s="267"/>
      <c r="H118" s="267"/>
      <c r="I118" s="267"/>
      <c r="J118" s="267"/>
      <c r="K118" s="263"/>
    </row>
    <row r="119" s="1" customFormat="1" ht="18.75" customHeight="1">
      <c r="B119" s="268"/>
      <c r="C119" s="269"/>
      <c r="D119" s="269"/>
      <c r="E119" s="269"/>
      <c r="F119" s="270"/>
      <c r="G119" s="269"/>
      <c r="H119" s="269"/>
      <c r="I119" s="269"/>
      <c r="J119" s="269"/>
      <c r="K119" s="268"/>
    </row>
    <row r="120" s="1" customFormat="1" ht="18.75" customHeight="1">
      <c r="B120" s="241"/>
      <c r="C120" s="241"/>
      <c r="D120" s="241"/>
      <c r="E120" s="241"/>
      <c r="F120" s="241"/>
      <c r="G120" s="241"/>
      <c r="H120" s="241"/>
      <c r="I120" s="241"/>
      <c r="J120" s="241"/>
      <c r="K120" s="241"/>
    </row>
    <row r="121" s="1" customFormat="1" ht="7.5" customHeight="1">
      <c r="B121" s="271"/>
      <c r="C121" s="272"/>
      <c r="D121" s="272"/>
      <c r="E121" s="272"/>
      <c r="F121" s="272"/>
      <c r="G121" s="272"/>
      <c r="H121" s="272"/>
      <c r="I121" s="272"/>
      <c r="J121" s="272"/>
      <c r="K121" s="273"/>
    </row>
    <row r="122" s="1" customFormat="1" ht="45" customHeight="1">
      <c r="B122" s="274"/>
      <c r="C122" s="224" t="s">
        <v>491</v>
      </c>
      <c r="D122" s="224"/>
      <c r="E122" s="224"/>
      <c r="F122" s="224"/>
      <c r="G122" s="224"/>
      <c r="H122" s="224"/>
      <c r="I122" s="224"/>
      <c r="J122" s="224"/>
      <c r="K122" s="275"/>
    </row>
    <row r="123" s="1" customFormat="1" ht="17.25" customHeight="1">
      <c r="B123" s="276"/>
      <c r="C123" s="248" t="s">
        <v>438</v>
      </c>
      <c r="D123" s="248"/>
      <c r="E123" s="248"/>
      <c r="F123" s="248" t="s">
        <v>439</v>
      </c>
      <c r="G123" s="249"/>
      <c r="H123" s="248" t="s">
        <v>58</v>
      </c>
      <c r="I123" s="248" t="s">
        <v>61</v>
      </c>
      <c r="J123" s="248" t="s">
        <v>440</v>
      </c>
      <c r="K123" s="277"/>
    </row>
    <row r="124" s="1" customFormat="1" ht="17.25" customHeight="1">
      <c r="B124" s="276"/>
      <c r="C124" s="250" t="s">
        <v>441</v>
      </c>
      <c r="D124" s="250"/>
      <c r="E124" s="250"/>
      <c r="F124" s="251" t="s">
        <v>442</v>
      </c>
      <c r="G124" s="252"/>
      <c r="H124" s="250"/>
      <c r="I124" s="250"/>
      <c r="J124" s="250" t="s">
        <v>443</v>
      </c>
      <c r="K124" s="277"/>
    </row>
    <row r="125" s="1" customFormat="1" ht="5.25" customHeight="1">
      <c r="B125" s="278"/>
      <c r="C125" s="253"/>
      <c r="D125" s="253"/>
      <c r="E125" s="253"/>
      <c r="F125" s="253"/>
      <c r="G125" s="279"/>
      <c r="H125" s="253"/>
      <c r="I125" s="253"/>
      <c r="J125" s="253"/>
      <c r="K125" s="280"/>
    </row>
    <row r="126" s="1" customFormat="1" ht="15" customHeight="1">
      <c r="B126" s="278"/>
      <c r="C126" s="233" t="s">
        <v>446</v>
      </c>
      <c r="D126" s="255"/>
      <c r="E126" s="255"/>
      <c r="F126" s="256" t="s">
        <v>87</v>
      </c>
      <c r="G126" s="233"/>
      <c r="H126" s="233" t="s">
        <v>483</v>
      </c>
      <c r="I126" s="233" t="s">
        <v>445</v>
      </c>
      <c r="J126" s="233">
        <v>120</v>
      </c>
      <c r="K126" s="281"/>
    </row>
    <row r="127" s="1" customFormat="1" ht="15" customHeight="1">
      <c r="B127" s="278"/>
      <c r="C127" s="233" t="s">
        <v>492</v>
      </c>
      <c r="D127" s="233"/>
      <c r="E127" s="233"/>
      <c r="F127" s="256" t="s">
        <v>87</v>
      </c>
      <c r="G127" s="233"/>
      <c r="H127" s="233" t="s">
        <v>493</v>
      </c>
      <c r="I127" s="233" t="s">
        <v>445</v>
      </c>
      <c r="J127" s="233" t="s">
        <v>494</v>
      </c>
      <c r="K127" s="281"/>
    </row>
    <row r="128" s="1" customFormat="1" ht="15" customHeight="1">
      <c r="B128" s="278"/>
      <c r="C128" s="233" t="s">
        <v>89</v>
      </c>
      <c r="D128" s="233"/>
      <c r="E128" s="233"/>
      <c r="F128" s="256" t="s">
        <v>87</v>
      </c>
      <c r="G128" s="233"/>
      <c r="H128" s="233" t="s">
        <v>495</v>
      </c>
      <c r="I128" s="233" t="s">
        <v>445</v>
      </c>
      <c r="J128" s="233" t="s">
        <v>494</v>
      </c>
      <c r="K128" s="281"/>
    </row>
    <row r="129" s="1" customFormat="1" ht="15" customHeight="1">
      <c r="B129" s="278"/>
      <c r="C129" s="233" t="s">
        <v>454</v>
      </c>
      <c r="D129" s="233"/>
      <c r="E129" s="233"/>
      <c r="F129" s="256" t="s">
        <v>449</v>
      </c>
      <c r="G129" s="233"/>
      <c r="H129" s="233" t="s">
        <v>455</v>
      </c>
      <c r="I129" s="233" t="s">
        <v>445</v>
      </c>
      <c r="J129" s="233">
        <v>15</v>
      </c>
      <c r="K129" s="281"/>
    </row>
    <row r="130" s="1" customFormat="1" ht="15" customHeight="1">
      <c r="B130" s="278"/>
      <c r="C130" s="259" t="s">
        <v>456</v>
      </c>
      <c r="D130" s="259"/>
      <c r="E130" s="259"/>
      <c r="F130" s="260" t="s">
        <v>449</v>
      </c>
      <c r="G130" s="259"/>
      <c r="H130" s="259" t="s">
        <v>457</v>
      </c>
      <c r="I130" s="259" t="s">
        <v>445</v>
      </c>
      <c r="J130" s="259">
        <v>15</v>
      </c>
      <c r="K130" s="281"/>
    </row>
    <row r="131" s="1" customFormat="1" ht="15" customHeight="1">
      <c r="B131" s="278"/>
      <c r="C131" s="259" t="s">
        <v>458</v>
      </c>
      <c r="D131" s="259"/>
      <c r="E131" s="259"/>
      <c r="F131" s="260" t="s">
        <v>449</v>
      </c>
      <c r="G131" s="259"/>
      <c r="H131" s="259" t="s">
        <v>459</v>
      </c>
      <c r="I131" s="259" t="s">
        <v>445</v>
      </c>
      <c r="J131" s="259">
        <v>20</v>
      </c>
      <c r="K131" s="281"/>
    </row>
    <row r="132" s="1" customFormat="1" ht="15" customHeight="1">
      <c r="B132" s="278"/>
      <c r="C132" s="259" t="s">
        <v>460</v>
      </c>
      <c r="D132" s="259"/>
      <c r="E132" s="259"/>
      <c r="F132" s="260" t="s">
        <v>449</v>
      </c>
      <c r="G132" s="259"/>
      <c r="H132" s="259" t="s">
        <v>461</v>
      </c>
      <c r="I132" s="259" t="s">
        <v>445</v>
      </c>
      <c r="J132" s="259">
        <v>20</v>
      </c>
      <c r="K132" s="281"/>
    </row>
    <row r="133" s="1" customFormat="1" ht="15" customHeight="1">
      <c r="B133" s="278"/>
      <c r="C133" s="233" t="s">
        <v>448</v>
      </c>
      <c r="D133" s="233"/>
      <c r="E133" s="233"/>
      <c r="F133" s="256" t="s">
        <v>449</v>
      </c>
      <c r="G133" s="233"/>
      <c r="H133" s="233" t="s">
        <v>483</v>
      </c>
      <c r="I133" s="233" t="s">
        <v>445</v>
      </c>
      <c r="J133" s="233">
        <v>50</v>
      </c>
      <c r="K133" s="281"/>
    </row>
    <row r="134" s="1" customFormat="1" ht="15" customHeight="1">
      <c r="B134" s="278"/>
      <c r="C134" s="233" t="s">
        <v>462</v>
      </c>
      <c r="D134" s="233"/>
      <c r="E134" s="233"/>
      <c r="F134" s="256" t="s">
        <v>449</v>
      </c>
      <c r="G134" s="233"/>
      <c r="H134" s="233" t="s">
        <v>483</v>
      </c>
      <c r="I134" s="233" t="s">
        <v>445</v>
      </c>
      <c r="J134" s="233">
        <v>50</v>
      </c>
      <c r="K134" s="281"/>
    </row>
    <row r="135" s="1" customFormat="1" ht="15" customHeight="1">
      <c r="B135" s="278"/>
      <c r="C135" s="233" t="s">
        <v>468</v>
      </c>
      <c r="D135" s="233"/>
      <c r="E135" s="233"/>
      <c r="F135" s="256" t="s">
        <v>449</v>
      </c>
      <c r="G135" s="233"/>
      <c r="H135" s="233" t="s">
        <v>483</v>
      </c>
      <c r="I135" s="233" t="s">
        <v>445</v>
      </c>
      <c r="J135" s="233">
        <v>50</v>
      </c>
      <c r="K135" s="281"/>
    </row>
    <row r="136" s="1" customFormat="1" ht="15" customHeight="1">
      <c r="B136" s="278"/>
      <c r="C136" s="233" t="s">
        <v>470</v>
      </c>
      <c r="D136" s="233"/>
      <c r="E136" s="233"/>
      <c r="F136" s="256" t="s">
        <v>449</v>
      </c>
      <c r="G136" s="233"/>
      <c r="H136" s="233" t="s">
        <v>483</v>
      </c>
      <c r="I136" s="233" t="s">
        <v>445</v>
      </c>
      <c r="J136" s="233">
        <v>50</v>
      </c>
      <c r="K136" s="281"/>
    </row>
    <row r="137" s="1" customFormat="1" ht="15" customHeight="1">
      <c r="B137" s="278"/>
      <c r="C137" s="233" t="s">
        <v>471</v>
      </c>
      <c r="D137" s="233"/>
      <c r="E137" s="233"/>
      <c r="F137" s="256" t="s">
        <v>449</v>
      </c>
      <c r="G137" s="233"/>
      <c r="H137" s="233" t="s">
        <v>496</v>
      </c>
      <c r="I137" s="233" t="s">
        <v>445</v>
      </c>
      <c r="J137" s="233">
        <v>255</v>
      </c>
      <c r="K137" s="281"/>
    </row>
    <row r="138" s="1" customFormat="1" ht="15" customHeight="1">
      <c r="B138" s="278"/>
      <c r="C138" s="233" t="s">
        <v>473</v>
      </c>
      <c r="D138" s="233"/>
      <c r="E138" s="233"/>
      <c r="F138" s="256" t="s">
        <v>87</v>
      </c>
      <c r="G138" s="233"/>
      <c r="H138" s="233" t="s">
        <v>497</v>
      </c>
      <c r="I138" s="233" t="s">
        <v>475</v>
      </c>
      <c r="J138" s="233"/>
      <c r="K138" s="281"/>
    </row>
    <row r="139" s="1" customFormat="1" ht="15" customHeight="1">
      <c r="B139" s="278"/>
      <c r="C139" s="233" t="s">
        <v>476</v>
      </c>
      <c r="D139" s="233"/>
      <c r="E139" s="233"/>
      <c r="F139" s="256" t="s">
        <v>87</v>
      </c>
      <c r="G139" s="233"/>
      <c r="H139" s="233" t="s">
        <v>498</v>
      </c>
      <c r="I139" s="233" t="s">
        <v>478</v>
      </c>
      <c r="J139" s="233"/>
      <c r="K139" s="281"/>
    </row>
    <row r="140" s="1" customFormat="1" ht="15" customHeight="1">
      <c r="B140" s="278"/>
      <c r="C140" s="233" t="s">
        <v>479</v>
      </c>
      <c r="D140" s="233"/>
      <c r="E140" s="233"/>
      <c r="F140" s="256" t="s">
        <v>87</v>
      </c>
      <c r="G140" s="233"/>
      <c r="H140" s="233" t="s">
        <v>479</v>
      </c>
      <c r="I140" s="233" t="s">
        <v>478</v>
      </c>
      <c r="J140" s="233"/>
      <c r="K140" s="281"/>
    </row>
    <row r="141" s="1" customFormat="1" ht="15" customHeight="1">
      <c r="B141" s="278"/>
      <c r="C141" s="233" t="s">
        <v>42</v>
      </c>
      <c r="D141" s="233"/>
      <c r="E141" s="233"/>
      <c r="F141" s="256" t="s">
        <v>87</v>
      </c>
      <c r="G141" s="233"/>
      <c r="H141" s="233" t="s">
        <v>499</v>
      </c>
      <c r="I141" s="233" t="s">
        <v>478</v>
      </c>
      <c r="J141" s="233"/>
      <c r="K141" s="281"/>
    </row>
    <row r="142" s="1" customFormat="1" ht="15" customHeight="1">
      <c r="B142" s="278"/>
      <c r="C142" s="233" t="s">
        <v>500</v>
      </c>
      <c r="D142" s="233"/>
      <c r="E142" s="233"/>
      <c r="F142" s="256" t="s">
        <v>87</v>
      </c>
      <c r="G142" s="233"/>
      <c r="H142" s="233" t="s">
        <v>501</v>
      </c>
      <c r="I142" s="233" t="s">
        <v>478</v>
      </c>
      <c r="J142" s="233"/>
      <c r="K142" s="281"/>
    </row>
    <row r="143" s="1" customFormat="1" ht="15" customHeight="1">
      <c r="B143" s="282"/>
      <c r="C143" s="283"/>
      <c r="D143" s="283"/>
      <c r="E143" s="283"/>
      <c r="F143" s="283"/>
      <c r="G143" s="283"/>
      <c r="H143" s="283"/>
      <c r="I143" s="283"/>
      <c r="J143" s="283"/>
      <c r="K143" s="284"/>
    </row>
    <row r="144" s="1" customFormat="1" ht="18.75" customHeight="1">
      <c r="B144" s="269"/>
      <c r="C144" s="269"/>
      <c r="D144" s="269"/>
      <c r="E144" s="269"/>
      <c r="F144" s="270"/>
      <c r="G144" s="269"/>
      <c r="H144" s="269"/>
      <c r="I144" s="269"/>
      <c r="J144" s="269"/>
      <c r="K144" s="269"/>
    </row>
    <row r="145" s="1" customFormat="1" ht="18.75" customHeight="1">
      <c r="B145" s="241"/>
      <c r="C145" s="241"/>
      <c r="D145" s="241"/>
      <c r="E145" s="241"/>
      <c r="F145" s="241"/>
      <c r="G145" s="241"/>
      <c r="H145" s="241"/>
      <c r="I145" s="241"/>
      <c r="J145" s="241"/>
      <c r="K145" s="241"/>
    </row>
    <row r="146" s="1" customFormat="1" ht="7.5" customHeight="1">
      <c r="B146" s="242"/>
      <c r="C146" s="243"/>
      <c r="D146" s="243"/>
      <c r="E146" s="243"/>
      <c r="F146" s="243"/>
      <c r="G146" s="243"/>
      <c r="H146" s="243"/>
      <c r="I146" s="243"/>
      <c r="J146" s="243"/>
      <c r="K146" s="244"/>
    </row>
    <row r="147" s="1" customFormat="1" ht="45" customHeight="1">
      <c r="B147" s="245"/>
      <c r="C147" s="246" t="s">
        <v>502</v>
      </c>
      <c r="D147" s="246"/>
      <c r="E147" s="246"/>
      <c r="F147" s="246"/>
      <c r="G147" s="246"/>
      <c r="H147" s="246"/>
      <c r="I147" s="246"/>
      <c r="J147" s="246"/>
      <c r="K147" s="247"/>
    </row>
    <row r="148" s="1" customFormat="1" ht="17.25" customHeight="1">
      <c r="B148" s="245"/>
      <c r="C148" s="248" t="s">
        <v>438</v>
      </c>
      <c r="D148" s="248"/>
      <c r="E148" s="248"/>
      <c r="F148" s="248" t="s">
        <v>439</v>
      </c>
      <c r="G148" s="249"/>
      <c r="H148" s="248" t="s">
        <v>58</v>
      </c>
      <c r="I148" s="248" t="s">
        <v>61</v>
      </c>
      <c r="J148" s="248" t="s">
        <v>440</v>
      </c>
      <c r="K148" s="247"/>
    </row>
    <row r="149" s="1" customFormat="1" ht="17.25" customHeight="1">
      <c r="B149" s="245"/>
      <c r="C149" s="250" t="s">
        <v>441</v>
      </c>
      <c r="D149" s="250"/>
      <c r="E149" s="250"/>
      <c r="F149" s="251" t="s">
        <v>442</v>
      </c>
      <c r="G149" s="252"/>
      <c r="H149" s="250"/>
      <c r="I149" s="250"/>
      <c r="J149" s="250" t="s">
        <v>443</v>
      </c>
      <c r="K149" s="247"/>
    </row>
    <row r="150" s="1" customFormat="1" ht="5.25" customHeight="1">
      <c r="B150" s="258"/>
      <c r="C150" s="253"/>
      <c r="D150" s="253"/>
      <c r="E150" s="253"/>
      <c r="F150" s="253"/>
      <c r="G150" s="254"/>
      <c r="H150" s="253"/>
      <c r="I150" s="253"/>
      <c r="J150" s="253"/>
      <c r="K150" s="281"/>
    </row>
    <row r="151" s="1" customFormat="1" ht="15" customHeight="1">
      <c r="B151" s="258"/>
      <c r="C151" s="285" t="s">
        <v>446</v>
      </c>
      <c r="D151" s="233"/>
      <c r="E151" s="233"/>
      <c r="F151" s="286" t="s">
        <v>87</v>
      </c>
      <c r="G151" s="233"/>
      <c r="H151" s="285" t="s">
        <v>483</v>
      </c>
      <c r="I151" s="285" t="s">
        <v>445</v>
      </c>
      <c r="J151" s="285">
        <v>120</v>
      </c>
      <c r="K151" s="281"/>
    </row>
    <row r="152" s="1" customFormat="1" ht="15" customHeight="1">
      <c r="B152" s="258"/>
      <c r="C152" s="285" t="s">
        <v>492</v>
      </c>
      <c r="D152" s="233"/>
      <c r="E152" s="233"/>
      <c r="F152" s="286" t="s">
        <v>87</v>
      </c>
      <c r="G152" s="233"/>
      <c r="H152" s="285" t="s">
        <v>503</v>
      </c>
      <c r="I152" s="285" t="s">
        <v>445</v>
      </c>
      <c r="J152" s="285" t="s">
        <v>494</v>
      </c>
      <c r="K152" s="281"/>
    </row>
    <row r="153" s="1" customFormat="1" ht="15" customHeight="1">
      <c r="B153" s="258"/>
      <c r="C153" s="285" t="s">
        <v>89</v>
      </c>
      <c r="D153" s="233"/>
      <c r="E153" s="233"/>
      <c r="F153" s="286" t="s">
        <v>87</v>
      </c>
      <c r="G153" s="233"/>
      <c r="H153" s="285" t="s">
        <v>504</v>
      </c>
      <c r="I153" s="285" t="s">
        <v>445</v>
      </c>
      <c r="J153" s="285" t="s">
        <v>494</v>
      </c>
      <c r="K153" s="281"/>
    </row>
    <row r="154" s="1" customFormat="1" ht="15" customHeight="1">
      <c r="B154" s="258"/>
      <c r="C154" s="285" t="s">
        <v>448</v>
      </c>
      <c r="D154" s="233"/>
      <c r="E154" s="233"/>
      <c r="F154" s="286" t="s">
        <v>449</v>
      </c>
      <c r="G154" s="233"/>
      <c r="H154" s="285" t="s">
        <v>483</v>
      </c>
      <c r="I154" s="285" t="s">
        <v>445</v>
      </c>
      <c r="J154" s="285">
        <v>50</v>
      </c>
      <c r="K154" s="281"/>
    </row>
    <row r="155" s="1" customFormat="1" ht="15" customHeight="1">
      <c r="B155" s="258"/>
      <c r="C155" s="285" t="s">
        <v>451</v>
      </c>
      <c r="D155" s="233"/>
      <c r="E155" s="233"/>
      <c r="F155" s="286" t="s">
        <v>87</v>
      </c>
      <c r="G155" s="233"/>
      <c r="H155" s="285" t="s">
        <v>483</v>
      </c>
      <c r="I155" s="285" t="s">
        <v>453</v>
      </c>
      <c r="J155" s="285"/>
      <c r="K155" s="281"/>
    </row>
    <row r="156" s="1" customFormat="1" ht="15" customHeight="1">
      <c r="B156" s="258"/>
      <c r="C156" s="285" t="s">
        <v>462</v>
      </c>
      <c r="D156" s="233"/>
      <c r="E156" s="233"/>
      <c r="F156" s="286" t="s">
        <v>449</v>
      </c>
      <c r="G156" s="233"/>
      <c r="H156" s="285" t="s">
        <v>483</v>
      </c>
      <c r="I156" s="285" t="s">
        <v>445</v>
      </c>
      <c r="J156" s="285">
        <v>50</v>
      </c>
      <c r="K156" s="281"/>
    </row>
    <row r="157" s="1" customFormat="1" ht="15" customHeight="1">
      <c r="B157" s="258"/>
      <c r="C157" s="285" t="s">
        <v>470</v>
      </c>
      <c r="D157" s="233"/>
      <c r="E157" s="233"/>
      <c r="F157" s="286" t="s">
        <v>449</v>
      </c>
      <c r="G157" s="233"/>
      <c r="H157" s="285" t="s">
        <v>483</v>
      </c>
      <c r="I157" s="285" t="s">
        <v>445</v>
      </c>
      <c r="J157" s="285">
        <v>50</v>
      </c>
      <c r="K157" s="281"/>
    </row>
    <row r="158" s="1" customFormat="1" ht="15" customHeight="1">
      <c r="B158" s="258"/>
      <c r="C158" s="285" t="s">
        <v>468</v>
      </c>
      <c r="D158" s="233"/>
      <c r="E158" s="233"/>
      <c r="F158" s="286" t="s">
        <v>449</v>
      </c>
      <c r="G158" s="233"/>
      <c r="H158" s="285" t="s">
        <v>483</v>
      </c>
      <c r="I158" s="285" t="s">
        <v>445</v>
      </c>
      <c r="J158" s="285">
        <v>50</v>
      </c>
      <c r="K158" s="281"/>
    </row>
    <row r="159" s="1" customFormat="1" ht="15" customHeight="1">
      <c r="B159" s="258"/>
      <c r="C159" s="285" t="s">
        <v>105</v>
      </c>
      <c r="D159" s="233"/>
      <c r="E159" s="233"/>
      <c r="F159" s="286" t="s">
        <v>87</v>
      </c>
      <c r="G159" s="233"/>
      <c r="H159" s="285" t="s">
        <v>505</v>
      </c>
      <c r="I159" s="285" t="s">
        <v>445</v>
      </c>
      <c r="J159" s="285" t="s">
        <v>506</v>
      </c>
      <c r="K159" s="281"/>
    </row>
    <row r="160" s="1" customFormat="1" ht="15" customHeight="1">
      <c r="B160" s="258"/>
      <c r="C160" s="285" t="s">
        <v>507</v>
      </c>
      <c r="D160" s="233"/>
      <c r="E160" s="233"/>
      <c r="F160" s="286" t="s">
        <v>87</v>
      </c>
      <c r="G160" s="233"/>
      <c r="H160" s="285" t="s">
        <v>508</v>
      </c>
      <c r="I160" s="285" t="s">
        <v>478</v>
      </c>
      <c r="J160" s="285"/>
      <c r="K160" s="281"/>
    </row>
    <row r="161" s="1" customFormat="1" ht="15" customHeight="1">
      <c r="B161" s="287"/>
      <c r="C161" s="267"/>
      <c r="D161" s="267"/>
      <c r="E161" s="267"/>
      <c r="F161" s="267"/>
      <c r="G161" s="267"/>
      <c r="H161" s="267"/>
      <c r="I161" s="267"/>
      <c r="J161" s="267"/>
      <c r="K161" s="288"/>
    </row>
    <row r="162" s="1" customFormat="1" ht="18.75" customHeight="1">
      <c r="B162" s="269"/>
      <c r="C162" s="279"/>
      <c r="D162" s="279"/>
      <c r="E162" s="279"/>
      <c r="F162" s="289"/>
      <c r="G162" s="279"/>
      <c r="H162" s="279"/>
      <c r="I162" s="279"/>
      <c r="J162" s="279"/>
      <c r="K162" s="269"/>
    </row>
    <row r="163" s="1" customFormat="1" ht="18.75" customHeight="1">
      <c r="B163" s="241"/>
      <c r="C163" s="241"/>
      <c r="D163" s="241"/>
      <c r="E163" s="241"/>
      <c r="F163" s="241"/>
      <c r="G163" s="241"/>
      <c r="H163" s="241"/>
      <c r="I163" s="241"/>
      <c r="J163" s="241"/>
      <c r="K163" s="241"/>
    </row>
    <row r="164" s="1" customFormat="1" ht="7.5" customHeight="1">
      <c r="B164" s="220"/>
      <c r="C164" s="221"/>
      <c r="D164" s="221"/>
      <c r="E164" s="221"/>
      <c r="F164" s="221"/>
      <c r="G164" s="221"/>
      <c r="H164" s="221"/>
      <c r="I164" s="221"/>
      <c r="J164" s="221"/>
      <c r="K164" s="222"/>
    </row>
    <row r="165" s="1" customFormat="1" ht="45" customHeight="1">
      <c r="B165" s="223"/>
      <c r="C165" s="224" t="s">
        <v>509</v>
      </c>
      <c r="D165" s="224"/>
      <c r="E165" s="224"/>
      <c r="F165" s="224"/>
      <c r="G165" s="224"/>
      <c r="H165" s="224"/>
      <c r="I165" s="224"/>
      <c r="J165" s="224"/>
      <c r="K165" s="225"/>
    </row>
    <row r="166" s="1" customFormat="1" ht="17.25" customHeight="1">
      <c r="B166" s="223"/>
      <c r="C166" s="248" t="s">
        <v>438</v>
      </c>
      <c r="D166" s="248"/>
      <c r="E166" s="248"/>
      <c r="F166" s="248" t="s">
        <v>439</v>
      </c>
      <c r="G166" s="290"/>
      <c r="H166" s="291" t="s">
        <v>58</v>
      </c>
      <c r="I166" s="291" t="s">
        <v>61</v>
      </c>
      <c r="J166" s="248" t="s">
        <v>440</v>
      </c>
      <c r="K166" s="225"/>
    </row>
    <row r="167" s="1" customFormat="1" ht="17.25" customHeight="1">
      <c r="B167" s="226"/>
      <c r="C167" s="250" t="s">
        <v>441</v>
      </c>
      <c r="D167" s="250"/>
      <c r="E167" s="250"/>
      <c r="F167" s="251" t="s">
        <v>442</v>
      </c>
      <c r="G167" s="292"/>
      <c r="H167" s="293"/>
      <c r="I167" s="293"/>
      <c r="J167" s="250" t="s">
        <v>443</v>
      </c>
      <c r="K167" s="228"/>
    </row>
    <row r="168" s="1" customFormat="1" ht="5.25" customHeight="1">
      <c r="B168" s="258"/>
      <c r="C168" s="253"/>
      <c r="D168" s="253"/>
      <c r="E168" s="253"/>
      <c r="F168" s="253"/>
      <c r="G168" s="254"/>
      <c r="H168" s="253"/>
      <c r="I168" s="253"/>
      <c r="J168" s="253"/>
      <c r="K168" s="281"/>
    </row>
    <row r="169" s="1" customFormat="1" ht="15" customHeight="1">
      <c r="B169" s="258"/>
      <c r="C169" s="233" t="s">
        <v>446</v>
      </c>
      <c r="D169" s="233"/>
      <c r="E169" s="233"/>
      <c r="F169" s="256" t="s">
        <v>87</v>
      </c>
      <c r="G169" s="233"/>
      <c r="H169" s="233" t="s">
        <v>483</v>
      </c>
      <c r="I169" s="233" t="s">
        <v>445</v>
      </c>
      <c r="J169" s="233">
        <v>120</v>
      </c>
      <c r="K169" s="281"/>
    </row>
    <row r="170" s="1" customFormat="1" ht="15" customHeight="1">
      <c r="B170" s="258"/>
      <c r="C170" s="233" t="s">
        <v>492</v>
      </c>
      <c r="D170" s="233"/>
      <c r="E170" s="233"/>
      <c r="F170" s="256" t="s">
        <v>87</v>
      </c>
      <c r="G170" s="233"/>
      <c r="H170" s="233" t="s">
        <v>493</v>
      </c>
      <c r="I170" s="233" t="s">
        <v>445</v>
      </c>
      <c r="J170" s="233" t="s">
        <v>494</v>
      </c>
      <c r="K170" s="281"/>
    </row>
    <row r="171" s="1" customFormat="1" ht="15" customHeight="1">
      <c r="B171" s="258"/>
      <c r="C171" s="233" t="s">
        <v>89</v>
      </c>
      <c r="D171" s="233"/>
      <c r="E171" s="233"/>
      <c r="F171" s="256" t="s">
        <v>87</v>
      </c>
      <c r="G171" s="233"/>
      <c r="H171" s="233" t="s">
        <v>510</v>
      </c>
      <c r="I171" s="233" t="s">
        <v>445</v>
      </c>
      <c r="J171" s="233" t="s">
        <v>494</v>
      </c>
      <c r="K171" s="281"/>
    </row>
    <row r="172" s="1" customFormat="1" ht="15" customHeight="1">
      <c r="B172" s="258"/>
      <c r="C172" s="233" t="s">
        <v>448</v>
      </c>
      <c r="D172" s="233"/>
      <c r="E172" s="233"/>
      <c r="F172" s="256" t="s">
        <v>449</v>
      </c>
      <c r="G172" s="233"/>
      <c r="H172" s="233" t="s">
        <v>510</v>
      </c>
      <c r="I172" s="233" t="s">
        <v>445</v>
      </c>
      <c r="J172" s="233">
        <v>50</v>
      </c>
      <c r="K172" s="281"/>
    </row>
    <row r="173" s="1" customFormat="1" ht="15" customHeight="1">
      <c r="B173" s="258"/>
      <c r="C173" s="233" t="s">
        <v>451</v>
      </c>
      <c r="D173" s="233"/>
      <c r="E173" s="233"/>
      <c r="F173" s="256" t="s">
        <v>87</v>
      </c>
      <c r="G173" s="233"/>
      <c r="H173" s="233" t="s">
        <v>510</v>
      </c>
      <c r="I173" s="233" t="s">
        <v>453</v>
      </c>
      <c r="J173" s="233"/>
      <c r="K173" s="281"/>
    </row>
    <row r="174" s="1" customFormat="1" ht="15" customHeight="1">
      <c r="B174" s="258"/>
      <c r="C174" s="233" t="s">
        <v>462</v>
      </c>
      <c r="D174" s="233"/>
      <c r="E174" s="233"/>
      <c r="F174" s="256" t="s">
        <v>449</v>
      </c>
      <c r="G174" s="233"/>
      <c r="H174" s="233" t="s">
        <v>510</v>
      </c>
      <c r="I174" s="233" t="s">
        <v>445</v>
      </c>
      <c r="J174" s="233">
        <v>50</v>
      </c>
      <c r="K174" s="281"/>
    </row>
    <row r="175" s="1" customFormat="1" ht="15" customHeight="1">
      <c r="B175" s="258"/>
      <c r="C175" s="233" t="s">
        <v>470</v>
      </c>
      <c r="D175" s="233"/>
      <c r="E175" s="233"/>
      <c r="F175" s="256" t="s">
        <v>449</v>
      </c>
      <c r="G175" s="233"/>
      <c r="H175" s="233" t="s">
        <v>510</v>
      </c>
      <c r="I175" s="233" t="s">
        <v>445</v>
      </c>
      <c r="J175" s="233">
        <v>50</v>
      </c>
      <c r="K175" s="281"/>
    </row>
    <row r="176" s="1" customFormat="1" ht="15" customHeight="1">
      <c r="B176" s="258"/>
      <c r="C176" s="233" t="s">
        <v>468</v>
      </c>
      <c r="D176" s="233"/>
      <c r="E176" s="233"/>
      <c r="F176" s="256" t="s">
        <v>449</v>
      </c>
      <c r="G176" s="233"/>
      <c r="H176" s="233" t="s">
        <v>510</v>
      </c>
      <c r="I176" s="233" t="s">
        <v>445</v>
      </c>
      <c r="J176" s="233">
        <v>50</v>
      </c>
      <c r="K176" s="281"/>
    </row>
    <row r="177" s="1" customFormat="1" ht="15" customHeight="1">
      <c r="B177" s="258"/>
      <c r="C177" s="233" t="s">
        <v>111</v>
      </c>
      <c r="D177" s="233"/>
      <c r="E177" s="233"/>
      <c r="F177" s="256" t="s">
        <v>87</v>
      </c>
      <c r="G177" s="233"/>
      <c r="H177" s="233" t="s">
        <v>511</v>
      </c>
      <c r="I177" s="233" t="s">
        <v>512</v>
      </c>
      <c r="J177" s="233"/>
      <c r="K177" s="281"/>
    </row>
    <row r="178" s="1" customFormat="1" ht="15" customHeight="1">
      <c r="B178" s="258"/>
      <c r="C178" s="233" t="s">
        <v>61</v>
      </c>
      <c r="D178" s="233"/>
      <c r="E178" s="233"/>
      <c r="F178" s="256" t="s">
        <v>87</v>
      </c>
      <c r="G178" s="233"/>
      <c r="H178" s="233" t="s">
        <v>513</v>
      </c>
      <c r="I178" s="233" t="s">
        <v>514</v>
      </c>
      <c r="J178" s="233">
        <v>1</v>
      </c>
      <c r="K178" s="281"/>
    </row>
    <row r="179" s="1" customFormat="1" ht="15" customHeight="1">
      <c r="B179" s="258"/>
      <c r="C179" s="233" t="s">
        <v>57</v>
      </c>
      <c r="D179" s="233"/>
      <c r="E179" s="233"/>
      <c r="F179" s="256" t="s">
        <v>87</v>
      </c>
      <c r="G179" s="233"/>
      <c r="H179" s="233" t="s">
        <v>515</v>
      </c>
      <c r="I179" s="233" t="s">
        <v>445</v>
      </c>
      <c r="J179" s="233">
        <v>20</v>
      </c>
      <c r="K179" s="281"/>
    </row>
    <row r="180" s="1" customFormat="1" ht="15" customHeight="1">
      <c r="B180" s="258"/>
      <c r="C180" s="233" t="s">
        <v>58</v>
      </c>
      <c r="D180" s="233"/>
      <c r="E180" s="233"/>
      <c r="F180" s="256" t="s">
        <v>87</v>
      </c>
      <c r="G180" s="233"/>
      <c r="H180" s="233" t="s">
        <v>516</v>
      </c>
      <c r="I180" s="233" t="s">
        <v>445</v>
      </c>
      <c r="J180" s="233">
        <v>255</v>
      </c>
      <c r="K180" s="281"/>
    </row>
    <row r="181" s="1" customFormat="1" ht="15" customHeight="1">
      <c r="B181" s="258"/>
      <c r="C181" s="233" t="s">
        <v>112</v>
      </c>
      <c r="D181" s="233"/>
      <c r="E181" s="233"/>
      <c r="F181" s="256" t="s">
        <v>87</v>
      </c>
      <c r="G181" s="233"/>
      <c r="H181" s="233" t="s">
        <v>408</v>
      </c>
      <c r="I181" s="233" t="s">
        <v>445</v>
      </c>
      <c r="J181" s="233">
        <v>10</v>
      </c>
      <c r="K181" s="281"/>
    </row>
    <row r="182" s="1" customFormat="1" ht="15" customHeight="1">
      <c r="B182" s="258"/>
      <c r="C182" s="233" t="s">
        <v>113</v>
      </c>
      <c r="D182" s="233"/>
      <c r="E182" s="233"/>
      <c r="F182" s="256" t="s">
        <v>87</v>
      </c>
      <c r="G182" s="233"/>
      <c r="H182" s="233" t="s">
        <v>517</v>
      </c>
      <c r="I182" s="233" t="s">
        <v>478</v>
      </c>
      <c r="J182" s="233"/>
      <c r="K182" s="281"/>
    </row>
    <row r="183" s="1" customFormat="1" ht="15" customHeight="1">
      <c r="B183" s="258"/>
      <c r="C183" s="233" t="s">
        <v>518</v>
      </c>
      <c r="D183" s="233"/>
      <c r="E183" s="233"/>
      <c r="F183" s="256" t="s">
        <v>87</v>
      </c>
      <c r="G183" s="233"/>
      <c r="H183" s="233" t="s">
        <v>519</v>
      </c>
      <c r="I183" s="233" t="s">
        <v>478</v>
      </c>
      <c r="J183" s="233"/>
      <c r="K183" s="281"/>
    </row>
    <row r="184" s="1" customFormat="1" ht="15" customHeight="1">
      <c r="B184" s="258"/>
      <c r="C184" s="233" t="s">
        <v>507</v>
      </c>
      <c r="D184" s="233"/>
      <c r="E184" s="233"/>
      <c r="F184" s="256" t="s">
        <v>87</v>
      </c>
      <c r="G184" s="233"/>
      <c r="H184" s="233" t="s">
        <v>520</v>
      </c>
      <c r="I184" s="233" t="s">
        <v>478</v>
      </c>
      <c r="J184" s="233"/>
      <c r="K184" s="281"/>
    </row>
    <row r="185" s="1" customFormat="1" ht="15" customHeight="1">
      <c r="B185" s="258"/>
      <c r="C185" s="233" t="s">
        <v>116</v>
      </c>
      <c r="D185" s="233"/>
      <c r="E185" s="233"/>
      <c r="F185" s="256" t="s">
        <v>449</v>
      </c>
      <c r="G185" s="233"/>
      <c r="H185" s="233" t="s">
        <v>521</v>
      </c>
      <c r="I185" s="233" t="s">
        <v>445</v>
      </c>
      <c r="J185" s="233">
        <v>50</v>
      </c>
      <c r="K185" s="281"/>
    </row>
    <row r="186" s="1" customFormat="1" ht="15" customHeight="1">
      <c r="B186" s="258"/>
      <c r="C186" s="233" t="s">
        <v>522</v>
      </c>
      <c r="D186" s="233"/>
      <c r="E186" s="233"/>
      <c r="F186" s="256" t="s">
        <v>449</v>
      </c>
      <c r="G186" s="233"/>
      <c r="H186" s="233" t="s">
        <v>523</v>
      </c>
      <c r="I186" s="233" t="s">
        <v>524</v>
      </c>
      <c r="J186" s="233"/>
      <c r="K186" s="281"/>
    </row>
    <row r="187" s="1" customFormat="1" ht="15" customHeight="1">
      <c r="B187" s="258"/>
      <c r="C187" s="233" t="s">
        <v>525</v>
      </c>
      <c r="D187" s="233"/>
      <c r="E187" s="233"/>
      <c r="F187" s="256" t="s">
        <v>449</v>
      </c>
      <c r="G187" s="233"/>
      <c r="H187" s="233" t="s">
        <v>526</v>
      </c>
      <c r="I187" s="233" t="s">
        <v>524</v>
      </c>
      <c r="J187" s="233"/>
      <c r="K187" s="281"/>
    </row>
    <row r="188" s="1" customFormat="1" ht="15" customHeight="1">
      <c r="B188" s="258"/>
      <c r="C188" s="233" t="s">
        <v>527</v>
      </c>
      <c r="D188" s="233"/>
      <c r="E188" s="233"/>
      <c r="F188" s="256" t="s">
        <v>449</v>
      </c>
      <c r="G188" s="233"/>
      <c r="H188" s="233" t="s">
        <v>528</v>
      </c>
      <c r="I188" s="233" t="s">
        <v>524</v>
      </c>
      <c r="J188" s="233"/>
      <c r="K188" s="281"/>
    </row>
    <row r="189" s="1" customFormat="1" ht="15" customHeight="1">
      <c r="B189" s="258"/>
      <c r="C189" s="294" t="s">
        <v>529</v>
      </c>
      <c r="D189" s="233"/>
      <c r="E189" s="233"/>
      <c r="F189" s="256" t="s">
        <v>449</v>
      </c>
      <c r="G189" s="233"/>
      <c r="H189" s="233" t="s">
        <v>530</v>
      </c>
      <c r="I189" s="233" t="s">
        <v>531</v>
      </c>
      <c r="J189" s="295" t="s">
        <v>532</v>
      </c>
      <c r="K189" s="281"/>
    </row>
    <row r="190" s="1" customFormat="1" ht="15" customHeight="1">
      <c r="B190" s="258"/>
      <c r="C190" s="294" t="s">
        <v>46</v>
      </c>
      <c r="D190" s="233"/>
      <c r="E190" s="233"/>
      <c r="F190" s="256" t="s">
        <v>87</v>
      </c>
      <c r="G190" s="233"/>
      <c r="H190" s="230" t="s">
        <v>533</v>
      </c>
      <c r="I190" s="233" t="s">
        <v>534</v>
      </c>
      <c r="J190" s="233"/>
      <c r="K190" s="281"/>
    </row>
    <row r="191" s="1" customFormat="1" ht="15" customHeight="1">
      <c r="B191" s="258"/>
      <c r="C191" s="294" t="s">
        <v>535</v>
      </c>
      <c r="D191" s="233"/>
      <c r="E191" s="233"/>
      <c r="F191" s="256" t="s">
        <v>87</v>
      </c>
      <c r="G191" s="233"/>
      <c r="H191" s="233" t="s">
        <v>536</v>
      </c>
      <c r="I191" s="233" t="s">
        <v>478</v>
      </c>
      <c r="J191" s="233"/>
      <c r="K191" s="281"/>
    </row>
    <row r="192" s="1" customFormat="1" ht="15" customHeight="1">
      <c r="B192" s="258"/>
      <c r="C192" s="294" t="s">
        <v>537</v>
      </c>
      <c r="D192" s="233"/>
      <c r="E192" s="233"/>
      <c r="F192" s="256" t="s">
        <v>87</v>
      </c>
      <c r="G192" s="233"/>
      <c r="H192" s="233" t="s">
        <v>538</v>
      </c>
      <c r="I192" s="233" t="s">
        <v>478</v>
      </c>
      <c r="J192" s="233"/>
      <c r="K192" s="281"/>
    </row>
    <row r="193" s="1" customFormat="1" ht="15" customHeight="1">
      <c r="B193" s="258"/>
      <c r="C193" s="294" t="s">
        <v>539</v>
      </c>
      <c r="D193" s="233"/>
      <c r="E193" s="233"/>
      <c r="F193" s="256" t="s">
        <v>449</v>
      </c>
      <c r="G193" s="233"/>
      <c r="H193" s="233" t="s">
        <v>540</v>
      </c>
      <c r="I193" s="233" t="s">
        <v>478</v>
      </c>
      <c r="J193" s="233"/>
      <c r="K193" s="281"/>
    </row>
    <row r="194" s="1" customFormat="1" ht="15" customHeight="1">
      <c r="B194" s="287"/>
      <c r="C194" s="296"/>
      <c r="D194" s="267"/>
      <c r="E194" s="267"/>
      <c r="F194" s="267"/>
      <c r="G194" s="267"/>
      <c r="H194" s="267"/>
      <c r="I194" s="267"/>
      <c r="J194" s="267"/>
      <c r="K194" s="288"/>
    </row>
    <row r="195" s="1" customFormat="1" ht="18.75" customHeight="1">
      <c r="B195" s="269"/>
      <c r="C195" s="279"/>
      <c r="D195" s="279"/>
      <c r="E195" s="279"/>
      <c r="F195" s="289"/>
      <c r="G195" s="279"/>
      <c r="H195" s="279"/>
      <c r="I195" s="279"/>
      <c r="J195" s="279"/>
      <c r="K195" s="269"/>
    </row>
    <row r="196" s="1" customFormat="1" ht="18.75" customHeight="1">
      <c r="B196" s="269"/>
      <c r="C196" s="279"/>
      <c r="D196" s="279"/>
      <c r="E196" s="279"/>
      <c r="F196" s="289"/>
      <c r="G196" s="279"/>
      <c r="H196" s="279"/>
      <c r="I196" s="279"/>
      <c r="J196" s="279"/>
      <c r="K196" s="269"/>
    </row>
    <row r="197" s="1" customFormat="1" ht="18.75" customHeight="1">
      <c r="B197" s="241"/>
      <c r="C197" s="241"/>
      <c r="D197" s="241"/>
      <c r="E197" s="241"/>
      <c r="F197" s="241"/>
      <c r="G197" s="241"/>
      <c r="H197" s="241"/>
      <c r="I197" s="241"/>
      <c r="J197" s="241"/>
      <c r="K197" s="241"/>
    </row>
    <row r="198" s="1" customFormat="1" ht="13.5">
      <c r="B198" s="220"/>
      <c r="C198" s="221"/>
      <c r="D198" s="221"/>
      <c r="E198" s="221"/>
      <c r="F198" s="221"/>
      <c r="G198" s="221"/>
      <c r="H198" s="221"/>
      <c r="I198" s="221"/>
      <c r="J198" s="221"/>
      <c r="K198" s="222"/>
    </row>
    <row r="199" s="1" customFormat="1" ht="21">
      <c r="B199" s="223"/>
      <c r="C199" s="224" t="s">
        <v>541</v>
      </c>
      <c r="D199" s="224"/>
      <c r="E199" s="224"/>
      <c r="F199" s="224"/>
      <c r="G199" s="224"/>
      <c r="H199" s="224"/>
      <c r="I199" s="224"/>
      <c r="J199" s="224"/>
      <c r="K199" s="225"/>
    </row>
    <row r="200" s="1" customFormat="1" ht="25.5" customHeight="1">
      <c r="B200" s="223"/>
      <c r="C200" s="297" t="s">
        <v>542</v>
      </c>
      <c r="D200" s="297"/>
      <c r="E200" s="297"/>
      <c r="F200" s="297" t="s">
        <v>543</v>
      </c>
      <c r="G200" s="298"/>
      <c r="H200" s="297" t="s">
        <v>544</v>
      </c>
      <c r="I200" s="297"/>
      <c r="J200" s="297"/>
      <c r="K200" s="225"/>
    </row>
    <row r="201" s="1" customFormat="1" ht="5.25" customHeight="1">
      <c r="B201" s="258"/>
      <c r="C201" s="253"/>
      <c r="D201" s="253"/>
      <c r="E201" s="253"/>
      <c r="F201" s="253"/>
      <c r="G201" s="279"/>
      <c r="H201" s="253"/>
      <c r="I201" s="253"/>
      <c r="J201" s="253"/>
      <c r="K201" s="281"/>
    </row>
    <row r="202" s="1" customFormat="1" ht="15" customHeight="1">
      <c r="B202" s="258"/>
      <c r="C202" s="233" t="s">
        <v>534</v>
      </c>
      <c r="D202" s="233"/>
      <c r="E202" s="233"/>
      <c r="F202" s="256" t="s">
        <v>47</v>
      </c>
      <c r="G202" s="233"/>
      <c r="H202" s="233" t="s">
        <v>545</v>
      </c>
      <c r="I202" s="233"/>
      <c r="J202" s="233"/>
      <c r="K202" s="281"/>
    </row>
    <row r="203" s="1" customFormat="1" ht="15" customHeight="1">
      <c r="B203" s="258"/>
      <c r="C203" s="233"/>
      <c r="D203" s="233"/>
      <c r="E203" s="233"/>
      <c r="F203" s="256" t="s">
        <v>48</v>
      </c>
      <c r="G203" s="233"/>
      <c r="H203" s="233" t="s">
        <v>546</v>
      </c>
      <c r="I203" s="233"/>
      <c r="J203" s="233"/>
      <c r="K203" s="281"/>
    </row>
    <row r="204" s="1" customFormat="1" ht="15" customHeight="1">
      <c r="B204" s="258"/>
      <c r="C204" s="233"/>
      <c r="D204" s="233"/>
      <c r="E204" s="233"/>
      <c r="F204" s="256" t="s">
        <v>51</v>
      </c>
      <c r="G204" s="233"/>
      <c r="H204" s="233" t="s">
        <v>547</v>
      </c>
      <c r="I204" s="233"/>
      <c r="J204" s="233"/>
      <c r="K204" s="281"/>
    </row>
    <row r="205" s="1" customFormat="1" ht="15" customHeight="1">
      <c r="B205" s="258"/>
      <c r="C205" s="233"/>
      <c r="D205" s="233"/>
      <c r="E205" s="233"/>
      <c r="F205" s="256" t="s">
        <v>49</v>
      </c>
      <c r="G205" s="233"/>
      <c r="H205" s="233" t="s">
        <v>548</v>
      </c>
      <c r="I205" s="233"/>
      <c r="J205" s="233"/>
      <c r="K205" s="281"/>
    </row>
    <row r="206" s="1" customFormat="1" ht="15" customHeight="1">
      <c r="B206" s="258"/>
      <c r="C206" s="233"/>
      <c r="D206" s="233"/>
      <c r="E206" s="233"/>
      <c r="F206" s="256" t="s">
        <v>50</v>
      </c>
      <c r="G206" s="233"/>
      <c r="H206" s="233" t="s">
        <v>549</v>
      </c>
      <c r="I206" s="233"/>
      <c r="J206" s="233"/>
      <c r="K206" s="281"/>
    </row>
    <row r="207" s="1" customFormat="1" ht="15" customHeight="1">
      <c r="B207" s="258"/>
      <c r="C207" s="233"/>
      <c r="D207" s="233"/>
      <c r="E207" s="233"/>
      <c r="F207" s="256"/>
      <c r="G207" s="233"/>
      <c r="H207" s="233"/>
      <c r="I207" s="233"/>
      <c r="J207" s="233"/>
      <c r="K207" s="281"/>
    </row>
    <row r="208" s="1" customFormat="1" ht="15" customHeight="1">
      <c r="B208" s="258"/>
      <c r="C208" s="233" t="s">
        <v>490</v>
      </c>
      <c r="D208" s="233"/>
      <c r="E208" s="233"/>
      <c r="F208" s="256" t="s">
        <v>384</v>
      </c>
      <c r="G208" s="233"/>
      <c r="H208" s="233" t="s">
        <v>550</v>
      </c>
      <c r="I208" s="233"/>
      <c r="J208" s="233"/>
      <c r="K208" s="281"/>
    </row>
    <row r="209" s="1" customFormat="1" ht="15" customHeight="1">
      <c r="B209" s="258"/>
      <c r="C209" s="233"/>
      <c r="D209" s="233"/>
      <c r="E209" s="233"/>
      <c r="F209" s="256" t="s">
        <v>387</v>
      </c>
      <c r="G209" s="233"/>
      <c r="H209" s="233" t="s">
        <v>388</v>
      </c>
      <c r="I209" s="233"/>
      <c r="J209" s="233"/>
      <c r="K209" s="281"/>
    </row>
    <row r="210" s="1" customFormat="1" ht="15" customHeight="1">
      <c r="B210" s="258"/>
      <c r="C210" s="233"/>
      <c r="D210" s="233"/>
      <c r="E210" s="233"/>
      <c r="F210" s="256" t="s">
        <v>83</v>
      </c>
      <c r="G210" s="233"/>
      <c r="H210" s="233" t="s">
        <v>551</v>
      </c>
      <c r="I210" s="233"/>
      <c r="J210" s="233"/>
      <c r="K210" s="281"/>
    </row>
    <row r="211" s="1" customFormat="1" ht="15" customHeight="1">
      <c r="B211" s="299"/>
      <c r="C211" s="233"/>
      <c r="D211" s="233"/>
      <c r="E211" s="233"/>
      <c r="F211" s="256" t="s">
        <v>389</v>
      </c>
      <c r="G211" s="294"/>
      <c r="H211" s="285" t="s">
        <v>390</v>
      </c>
      <c r="I211" s="285"/>
      <c r="J211" s="285"/>
      <c r="K211" s="300"/>
    </row>
    <row r="212" s="1" customFormat="1" ht="15" customHeight="1">
      <c r="B212" s="299"/>
      <c r="C212" s="233"/>
      <c r="D212" s="233"/>
      <c r="E212" s="233"/>
      <c r="F212" s="256" t="s">
        <v>391</v>
      </c>
      <c r="G212" s="294"/>
      <c r="H212" s="285" t="s">
        <v>552</v>
      </c>
      <c r="I212" s="285"/>
      <c r="J212" s="285"/>
      <c r="K212" s="300"/>
    </row>
    <row r="213" s="1" customFormat="1" ht="15" customHeight="1">
      <c r="B213" s="299"/>
      <c r="C213" s="233"/>
      <c r="D213" s="233"/>
      <c r="E213" s="233"/>
      <c r="F213" s="256"/>
      <c r="G213" s="294"/>
      <c r="H213" s="285"/>
      <c r="I213" s="285"/>
      <c r="J213" s="285"/>
      <c r="K213" s="300"/>
    </row>
    <row r="214" s="1" customFormat="1" ht="15" customHeight="1">
      <c r="B214" s="299"/>
      <c r="C214" s="233" t="s">
        <v>514</v>
      </c>
      <c r="D214" s="233"/>
      <c r="E214" s="233"/>
      <c r="F214" s="256">
        <v>1</v>
      </c>
      <c r="G214" s="294"/>
      <c r="H214" s="285" t="s">
        <v>553</v>
      </c>
      <c r="I214" s="285"/>
      <c r="J214" s="285"/>
      <c r="K214" s="300"/>
    </row>
    <row r="215" s="1" customFormat="1" ht="15" customHeight="1">
      <c r="B215" s="299"/>
      <c r="C215" s="233"/>
      <c r="D215" s="233"/>
      <c r="E215" s="233"/>
      <c r="F215" s="256">
        <v>2</v>
      </c>
      <c r="G215" s="294"/>
      <c r="H215" s="285" t="s">
        <v>554</v>
      </c>
      <c r="I215" s="285"/>
      <c r="J215" s="285"/>
      <c r="K215" s="300"/>
    </row>
    <row r="216" s="1" customFormat="1" ht="15" customHeight="1">
      <c r="B216" s="299"/>
      <c r="C216" s="233"/>
      <c r="D216" s="233"/>
      <c r="E216" s="233"/>
      <c r="F216" s="256">
        <v>3</v>
      </c>
      <c r="G216" s="294"/>
      <c r="H216" s="285" t="s">
        <v>555</v>
      </c>
      <c r="I216" s="285"/>
      <c r="J216" s="285"/>
      <c r="K216" s="300"/>
    </row>
    <row r="217" s="1" customFormat="1" ht="15" customHeight="1">
      <c r="B217" s="299"/>
      <c r="C217" s="233"/>
      <c r="D217" s="233"/>
      <c r="E217" s="233"/>
      <c r="F217" s="256">
        <v>4</v>
      </c>
      <c r="G217" s="294"/>
      <c r="H217" s="285" t="s">
        <v>556</v>
      </c>
      <c r="I217" s="285"/>
      <c r="J217" s="285"/>
      <c r="K217" s="300"/>
    </row>
    <row r="218" s="1" customFormat="1" ht="12.75" customHeight="1">
      <c r="B218" s="301"/>
      <c r="C218" s="302"/>
      <c r="D218" s="302"/>
      <c r="E218" s="302"/>
      <c r="F218" s="302"/>
      <c r="G218" s="302"/>
      <c r="H218" s="302"/>
      <c r="I218" s="302"/>
      <c r="J218" s="302"/>
      <c r="K218" s="30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</dc:creator>
  <cp:lastModifiedBy>Jan</cp:lastModifiedBy>
  <dcterms:created xsi:type="dcterms:W3CDTF">2022-05-16T06:11:50Z</dcterms:created>
  <dcterms:modified xsi:type="dcterms:W3CDTF">2022-05-16T06:11:56Z</dcterms:modified>
</cp:coreProperties>
</file>